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2"/>
  </bookViews>
  <sheets>
    <sheet name="سود هر سهم" sheetId="1" r:id="rId1"/>
    <sheet name="توليد وفروش" sheetId="2" r:id="rId2"/>
    <sheet name="گردش مواد اوليه" sheetId="3" r:id="rId3"/>
    <sheet name="تعديلات " sheetId="4" r:id="rId4"/>
  </sheets>
  <definedNames/>
  <calcPr fullCalcOnLoad="1"/>
</workbook>
</file>

<file path=xl/sharedStrings.xml><?xml version="1.0" encoding="utf-8"?>
<sst xmlns="http://schemas.openxmlformats.org/spreadsheetml/2006/main" count="355" uniqueCount="186">
  <si>
    <t>بسمه تعالي</t>
  </si>
  <si>
    <t xml:space="preserve">تاريخ : </t>
  </si>
  <si>
    <t xml:space="preserve">     </t>
  </si>
  <si>
    <t>نماد معاملاتي  :</t>
  </si>
  <si>
    <t>کماسه</t>
  </si>
  <si>
    <t>كد  :</t>
  </si>
  <si>
    <t xml:space="preserve">شماره : </t>
  </si>
  <si>
    <t>مبالغ به ميليون ريال</t>
  </si>
  <si>
    <t>شرح</t>
  </si>
  <si>
    <t>درصد پوشش</t>
  </si>
  <si>
    <t>درآمد حاصل از فروش</t>
  </si>
  <si>
    <t>بهاي تمام شده كالاي فروخته شده</t>
  </si>
  <si>
    <t>سود (زيان) ناخالص</t>
  </si>
  <si>
    <t>هزينه هاي عمومي و اداري و تشكيلاتي</t>
  </si>
  <si>
    <t>خالص درآمدها(هزينه ها)ي عملياتي</t>
  </si>
  <si>
    <t>-</t>
  </si>
  <si>
    <t>سود (زيان) عملياتي</t>
  </si>
  <si>
    <t>هزينه هاي مالي</t>
  </si>
  <si>
    <t>درآمد حاصل از سرمايه گذاري</t>
  </si>
  <si>
    <t xml:space="preserve">خالص درآمدها(هزينه ها)ي متفرقه </t>
  </si>
  <si>
    <t>سود (زيان) قبل از اقلام غير مترقبه / اثرات انباشته تغيير در اصول حسابداري</t>
  </si>
  <si>
    <t>اقلام غير مترقبه/ اثرات انباشته تغيير در اصول حسابداري</t>
  </si>
  <si>
    <t>سود (زيان) قبل از كسر ماليات</t>
  </si>
  <si>
    <t xml:space="preserve">ماليات </t>
  </si>
  <si>
    <t>سود (زيان) خالص پس از كسر ماليات</t>
  </si>
  <si>
    <t xml:space="preserve">سود عملياتي هر سهم </t>
  </si>
  <si>
    <t>سود هر سهم قبل از كسر ماليات</t>
  </si>
  <si>
    <t>سود هر سهم پس از كسر ماليات</t>
  </si>
  <si>
    <t>سرمايه</t>
  </si>
  <si>
    <t xml:space="preserve">شركت:  تامين ماسه ريخته گري </t>
  </si>
  <si>
    <t xml:space="preserve">نماد: كماسه </t>
  </si>
  <si>
    <t>كد: 01-10-14</t>
  </si>
  <si>
    <t>سرمايه ثبت شده: 31.500 ميليون ريال</t>
  </si>
  <si>
    <t xml:space="preserve">ارقام: به ميليون ريال </t>
  </si>
  <si>
    <t>مقدار توليد</t>
  </si>
  <si>
    <t>نوع گروه يا محصول</t>
  </si>
  <si>
    <t>واحد</t>
  </si>
  <si>
    <t>درصد پوشش پيش بيني</t>
  </si>
  <si>
    <t>درصد تغيير دوره*به **</t>
  </si>
  <si>
    <t>ماسه ريخته گري</t>
  </si>
  <si>
    <t>تن</t>
  </si>
  <si>
    <t>ماسه صنعتي</t>
  </si>
  <si>
    <t>مقدار فروش</t>
  </si>
  <si>
    <t>موجودي آماده براي فروش</t>
  </si>
  <si>
    <t>مبلغ فروش</t>
  </si>
  <si>
    <t>ميليون ريال</t>
  </si>
  <si>
    <t>جمع</t>
  </si>
  <si>
    <t>خريد و مصرف مواد اوليه</t>
  </si>
  <si>
    <t>موجودي اول دوره</t>
  </si>
  <si>
    <t>درصد تغيير * به**</t>
  </si>
  <si>
    <t xml:space="preserve">مقدار </t>
  </si>
  <si>
    <t>مبلغ</t>
  </si>
  <si>
    <t>مبلغ *</t>
  </si>
  <si>
    <t xml:space="preserve">مبلغ </t>
  </si>
  <si>
    <t>مبلغ **</t>
  </si>
  <si>
    <t xml:space="preserve">رزين </t>
  </si>
  <si>
    <t xml:space="preserve">كلسيم </t>
  </si>
  <si>
    <t>خريد مواد اوليه</t>
  </si>
  <si>
    <t>مصرف طي دوره</t>
  </si>
  <si>
    <t>بازار فروش و تامين مواد اوليه</t>
  </si>
  <si>
    <t>بازار فروش</t>
  </si>
  <si>
    <t>دلايل تغييرات</t>
  </si>
  <si>
    <t>مبلغ (ميليون ريال)</t>
  </si>
  <si>
    <t>درصد به كل</t>
  </si>
  <si>
    <t xml:space="preserve">داخلي </t>
  </si>
  <si>
    <t>خارجي</t>
  </si>
  <si>
    <t>0</t>
  </si>
  <si>
    <t>منابع تامين مواد اوليه</t>
  </si>
  <si>
    <t>شرح هزينه ها</t>
  </si>
  <si>
    <t>درصد متغير</t>
  </si>
  <si>
    <t>مواد مستقيم</t>
  </si>
  <si>
    <t>دستمزد مستقيم</t>
  </si>
  <si>
    <t>سربار</t>
  </si>
  <si>
    <t>توضيح در مورد ظرفيت توليدي كه شركت سود و زيان خود را پيش بيني نموده است</t>
  </si>
  <si>
    <t>محصول</t>
  </si>
  <si>
    <t>ظرفيت اسمي</t>
  </si>
  <si>
    <t>وضعيت مالياتي سه سال گذشته و وضعيت فعلي</t>
  </si>
  <si>
    <t>سال</t>
  </si>
  <si>
    <t>سود(زيان) ابرازي</t>
  </si>
  <si>
    <t>درآمد تشخيصي</t>
  </si>
  <si>
    <t>ماليات  ابرازي</t>
  </si>
  <si>
    <t>ماليات تشخيصي</t>
  </si>
  <si>
    <t>ماليات قطعي</t>
  </si>
  <si>
    <t>ماليات پرداختي</t>
  </si>
  <si>
    <t>ذخيره ماليات</t>
  </si>
  <si>
    <t>طرحهاي عمده در دست اجراء منابع تامين آن و درصد پيشرفت كار</t>
  </si>
  <si>
    <t>نام طرح</t>
  </si>
  <si>
    <t>برآورد هزينه هاي سرمايه گذاري</t>
  </si>
  <si>
    <t>هزينه هاي انجام شده تاكنون</t>
  </si>
  <si>
    <t>درصد پيشرفت</t>
  </si>
  <si>
    <t>تاريخ بهره برداري</t>
  </si>
  <si>
    <t>اثرات سود آوري بر سهم(ريال)</t>
  </si>
  <si>
    <t>توضيحات</t>
  </si>
  <si>
    <t>مبلغ(ميليون ريال)</t>
  </si>
  <si>
    <t xml:space="preserve">   نام ارز        مبلغ ارزي</t>
  </si>
  <si>
    <t xml:space="preserve">   نام ارز     مبلغ ارزي</t>
  </si>
  <si>
    <t>وضعيت معاملات سهم</t>
  </si>
  <si>
    <t>تا تاريخ</t>
  </si>
  <si>
    <t>قيمت سهم دراولين معامله(ريال)</t>
  </si>
  <si>
    <t>قيمت سهم درآخرين معامله(ريال)</t>
  </si>
  <si>
    <t>پائين ترين قيمت(ريال)</t>
  </si>
  <si>
    <t>بالا ترين قيمت(ريال)</t>
  </si>
  <si>
    <t>تركيب صاحبان سهام در تاريخ ارائه گزارش</t>
  </si>
  <si>
    <t>نام سهامدار</t>
  </si>
  <si>
    <t>تعداد سهام</t>
  </si>
  <si>
    <t>درصد مالكيت</t>
  </si>
  <si>
    <t>آقاي علي اصغر عطاريان</t>
  </si>
  <si>
    <t>شركت سرمايه گذاري ملي ايران(سهامي عام)</t>
  </si>
  <si>
    <t>ساير سهامداران</t>
  </si>
  <si>
    <t>آقاي علي قاسم زاده</t>
  </si>
  <si>
    <t>خانم معصومه سبحاني پور</t>
  </si>
  <si>
    <t>پيش بيني افزايش سرمايه</t>
  </si>
  <si>
    <t>حقوق صاحبان سهام</t>
  </si>
  <si>
    <t>آخرين مجمع عمومي</t>
  </si>
  <si>
    <t>مجمع عمومي عادي قبل از آخرين مجمع</t>
  </si>
  <si>
    <t>اندوخته قانوني</t>
  </si>
  <si>
    <t>اندوخته توسعه و تكميل</t>
  </si>
  <si>
    <t>ساير اندوخته ها</t>
  </si>
  <si>
    <t>سود(زيان) انباشته</t>
  </si>
  <si>
    <t>نحوه تخصيص سود</t>
  </si>
  <si>
    <t>آخرين مجمع عمومي عادي</t>
  </si>
  <si>
    <t xml:space="preserve">مجمع عمومي عادي قبل ازآخرين مجمع </t>
  </si>
  <si>
    <t>درصد تغيير</t>
  </si>
  <si>
    <t>سود قابل تخصيص</t>
  </si>
  <si>
    <t xml:space="preserve">ميزان سود تقسيمي </t>
  </si>
  <si>
    <t>اندوخته طرح و توسعه</t>
  </si>
  <si>
    <t>ساير</t>
  </si>
  <si>
    <t>ساير درآمدها(هزينه)هاي متفرقه</t>
  </si>
  <si>
    <t>شرح خدمت</t>
  </si>
  <si>
    <t>ساير درآمدها</t>
  </si>
  <si>
    <t>ساير هزينه ها</t>
  </si>
  <si>
    <t>1390/12/29</t>
  </si>
  <si>
    <t>واقعي حسابرسي شده</t>
  </si>
  <si>
    <t>درصد نسبت به فروش</t>
  </si>
  <si>
    <t>درآمد بسته بندي</t>
  </si>
  <si>
    <t>سيليس</t>
  </si>
  <si>
    <t xml:space="preserve">هگزامين </t>
  </si>
  <si>
    <t>تفكيك هزينه هاي ثابت و متغير قيمت تمام شده كالاي فروش رفته در ظرفيت پيش بيني</t>
  </si>
  <si>
    <t>ماسه هاي ريخته گري</t>
  </si>
  <si>
    <t xml:space="preserve">ماسه هاي صنعتي </t>
  </si>
  <si>
    <t>پيش بيني سال جاري</t>
  </si>
  <si>
    <t>درآمد  بسته بندي</t>
  </si>
  <si>
    <t>درآمد حمل</t>
  </si>
  <si>
    <t>پيش بيني منتهي به سال</t>
  </si>
  <si>
    <t>ساير توضيحات:</t>
  </si>
  <si>
    <t>1391/12/30</t>
  </si>
  <si>
    <t>شرکت فرآوري ماسه سيليي فيروزکوه (سهامي خاص)(در مرحله قبل از بهره برداري) که صد در صد سهام آن متعلق به شرکت تامين ماسه ريخته گري مي باشد موفق به اخذ  جواز تاسيس جهت توليد انواع قطعات پيش ساخته بتني سبک هوادار گازي اتوکلاو شده AAC (هبلکس) به ظرفيت سالانه 465 هزار متر مکعب از سازمان صنعت، معدن و تجارت استان تهران گرديده است . همچنين در حال پيگيري جهت اخذ جواز تاسيس براي توليد انواع ملات خشک با ظرفيت 180 هزار تن در سال مي باشد.</t>
  </si>
  <si>
    <t>1392/12/29</t>
  </si>
  <si>
    <t>سهام معامله شده(هزار سهم)</t>
  </si>
  <si>
    <t>درصد ثابت</t>
  </si>
  <si>
    <t>واقعي حسابرسي نشده</t>
  </si>
  <si>
    <t>آقای محمد ولی  ملکی</t>
  </si>
  <si>
    <t>پيش بيني تقسيم سود 10 درصد از سود خالص</t>
  </si>
  <si>
    <t>1393/12/29</t>
  </si>
  <si>
    <t>شركت تامين ماسه ريخته گري (سها مي عام)</t>
  </si>
  <si>
    <t>به تاريخ 1393/04/23</t>
  </si>
  <si>
    <t>شرکت تامین آتیه سرمایه انسانی گروه مالی پاسارگاد</t>
  </si>
  <si>
    <t>واقعي دوره منتهي به 1393/12/29</t>
  </si>
  <si>
    <t>واقعي سال مالی منتهي به 1393/12/29</t>
  </si>
  <si>
    <t>خانم فاطمه کرد کتولی</t>
  </si>
  <si>
    <t>برآورد( EPS ) توسط شركت براي سال مالي منتهي به 1394/12/29</t>
  </si>
  <si>
    <t>1394/12/29</t>
  </si>
  <si>
    <t>پيش بيني منتهي به 1394/12/29</t>
  </si>
  <si>
    <t xml:space="preserve">واقعي  سال مالی منتهي به 1393/12/29  *  </t>
  </si>
  <si>
    <t>سال مالي منتهي به : 94</t>
  </si>
  <si>
    <t>پيش بيني سال مالي منتهي به 1394/12/29</t>
  </si>
  <si>
    <t xml:space="preserve">واقعي سال مالي منتهي به 1393/12/29   </t>
  </si>
  <si>
    <t>ظرفيت پيش بيني سال مالي منتهي به 1394/12/29</t>
  </si>
  <si>
    <t>خانم کلثوم کرد کتولی</t>
  </si>
  <si>
    <t>1394/06/31</t>
  </si>
  <si>
    <t>1393/06/31</t>
  </si>
  <si>
    <t>دوره: 94/06/31</t>
  </si>
  <si>
    <t xml:space="preserve"> منتهي به سال 94/12/29</t>
  </si>
  <si>
    <t xml:space="preserve">واقعي دوره منتهي به 1394/06/31  *  </t>
  </si>
  <si>
    <t xml:space="preserve">واقعي  دوره مالی منتهي به 1393/06/31  *  </t>
  </si>
  <si>
    <t xml:space="preserve"> منتهي به سال :  94/12/29</t>
  </si>
  <si>
    <t xml:space="preserve">واقعي دوره منتهي به 1394/06/31   </t>
  </si>
  <si>
    <t xml:space="preserve">واقعي دوره مالي منتهي به 1393/06/31   </t>
  </si>
  <si>
    <t>دوره 94/06/31</t>
  </si>
  <si>
    <t>منتهی به سال 94/12/29</t>
  </si>
  <si>
    <t>واقعي دوره منتهي به 1394/06/31</t>
  </si>
  <si>
    <t>ظرفيت واقعي دوره منتهي به 1394/06/31</t>
  </si>
  <si>
    <t>واقعي دوره مالی منتهي به 1393/06/31</t>
  </si>
  <si>
    <t>به تاريخ 1394/05/13</t>
  </si>
  <si>
    <t>گزارش توجیهی افزایش سرمایه به  مبلغ 130،500میلیون ریال از محل تجدید مازاد ارزیابی زمین به  مبلغ 130،069میلیون ریال و سود انباشته به مبلغ 431میلیون ریال تهیه و اظهار نظر حسابرس اخذ شده است و مدارک جهت دریافت مجوز سازمان به بورس ارسال شد.</t>
  </si>
  <si>
    <t>صورت سود(زيان) تلفيقي:</t>
  </si>
</sst>
</file>

<file path=xl/styles.xml><?xml version="1.0" encoding="utf-8"?>
<styleSheet xmlns="http://schemas.openxmlformats.org/spreadsheetml/2006/main">
  <numFmts count="4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_-;[Red]\(#,##0\)"/>
    <numFmt numFmtId="165" formatCode="0_ ;\-0\ "/>
    <numFmt numFmtId="166" formatCode="#,##0_-;\(#,##0\)"/>
    <numFmt numFmtId="167" formatCode="#,##0_ ;[Red]\(#,##0\ \)"/>
    <numFmt numFmtId="168" formatCode="#,##0_-;\(#,###\)"/>
    <numFmt numFmtId="169" formatCode="#,##0.00_-;\(#,##0.00\)"/>
    <numFmt numFmtId="170" formatCode="#,##0_ ;[Red]\-#,##0\ "/>
    <numFmt numFmtId="171" formatCode="#,##0.0_-;\(#,###.0\)"/>
    <numFmt numFmtId="172" formatCode="0.00_ ;[Red]\-0.00\ "/>
    <numFmt numFmtId="173" formatCode="#,##0_ ;\(#,##0\)"/>
    <numFmt numFmtId="174" formatCode="#,##0.00_ ;\(#,##0.00\)\ "/>
    <numFmt numFmtId="175" formatCode="#,##0.0_ ;[Red]\-#,##0.0\ "/>
    <numFmt numFmtId="176" formatCode="#,##0.0_ ;\-#,##0.0\ "/>
    <numFmt numFmtId="177" formatCode="#,##0.0_ ;\-\(#,##0\).0\ "/>
    <numFmt numFmtId="178" formatCode="#,##0.0_ ;\(#,##0\).0\ "/>
    <numFmt numFmtId="179" formatCode="#,##0.0_ ;\(#,##\)0.0\ "/>
    <numFmt numFmtId="180" formatCode="#,##0.0_ ;\(#,##0.0\ \)"/>
    <numFmt numFmtId="181" formatCode="0.000000E+00"/>
    <numFmt numFmtId="182" formatCode="0.00000E+00"/>
    <numFmt numFmtId="183" formatCode="0.0000E+00"/>
    <numFmt numFmtId="184" formatCode="0.000E+00"/>
    <numFmt numFmtId="185" formatCode="0.0E+00"/>
    <numFmt numFmtId="186" formatCode="0E+00"/>
    <numFmt numFmtId="187" formatCode="#,##0.0_-;[Red]\(#,##0.0\)"/>
    <numFmt numFmtId="188" formatCode="0.000"/>
    <numFmt numFmtId="189" formatCode="0.0000"/>
    <numFmt numFmtId="190" formatCode="0.0"/>
    <numFmt numFmtId="191" formatCode="#,##0.00_ ;\(#,##0.00\ \)"/>
    <numFmt numFmtId="192" formatCode="#,##0_ ;\(#,##0\ \)"/>
    <numFmt numFmtId="193" formatCode="_-* #,##0.0_-;_-* #,##0.0\-;_-* &quot;-&quot;??_-;_-@_-"/>
    <numFmt numFmtId="194" formatCode="_-* #,##0_-;_-* #,##0\-;_-* &quot;-&quot;??_-;_-@_-"/>
    <numFmt numFmtId="195" formatCode="_-* #,##0.000_-;_-* #,##0.000\-;_-* &quot;-&quot;???_-;_-@_-"/>
    <numFmt numFmtId="196" formatCode="_-* #,##0.0_-;_-* #,##0.0\-;_-* &quot;-&quot;?_-;_-@_-"/>
  </numFmts>
  <fonts count="63">
    <font>
      <sz val="10"/>
      <name val="Arial"/>
      <family val="0"/>
    </font>
    <font>
      <b/>
      <sz val="8"/>
      <name val="Mitra"/>
      <family val="0"/>
    </font>
    <font>
      <sz val="10"/>
      <name val="Mitra"/>
      <family val="0"/>
    </font>
    <font>
      <b/>
      <sz val="10"/>
      <name val="Mitra"/>
      <family val="0"/>
    </font>
    <font>
      <b/>
      <sz val="11"/>
      <name val="Mitra"/>
      <family val="0"/>
    </font>
    <font>
      <sz val="11"/>
      <name val="Mitra"/>
      <family val="0"/>
    </font>
    <font>
      <b/>
      <sz val="9"/>
      <name val="Mitra"/>
      <family val="0"/>
    </font>
    <font>
      <sz val="7.5"/>
      <name val="Mitra"/>
      <family val="0"/>
    </font>
    <font>
      <b/>
      <sz val="8"/>
      <name val="Arial"/>
      <family val="2"/>
    </font>
    <font>
      <sz val="12"/>
      <name val="Lotus"/>
      <family val="0"/>
    </font>
    <font>
      <b/>
      <sz val="12"/>
      <name val="Lotus"/>
      <family val="0"/>
    </font>
    <font>
      <b/>
      <sz val="10"/>
      <name val="Lotus"/>
      <family val="0"/>
    </font>
    <font>
      <b/>
      <sz val="11"/>
      <name val="Lotus"/>
      <family val="0"/>
    </font>
    <font>
      <sz val="11"/>
      <name val="Lotus"/>
      <family val="0"/>
    </font>
    <font>
      <sz val="8"/>
      <name val="Arial"/>
      <family val="2"/>
    </font>
    <font>
      <b/>
      <sz val="9"/>
      <name val="Lotus"/>
      <family val="0"/>
    </font>
    <font>
      <sz val="9"/>
      <name val="Lotu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Arial"/>
      <family val="2"/>
    </font>
    <font>
      <b/>
      <sz val="12"/>
      <name val="Arial"/>
      <family val="2"/>
    </font>
    <font>
      <b/>
      <sz val="10"/>
      <name val="Arial"/>
      <family val="2"/>
    </font>
    <font>
      <sz val="11"/>
      <name val="Arial"/>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b/>
      <sz val="12"/>
      <name val="Calibri"/>
      <family val="2"/>
    </font>
    <font>
      <b/>
      <sz val="10"/>
      <name val="Calibri"/>
      <family val="2"/>
    </font>
    <font>
      <sz val="11"/>
      <name val="Calibri"/>
      <family val="2"/>
    </font>
    <font>
      <b/>
      <sz val="11"/>
      <name val="Calibri"/>
      <family val="2"/>
    </font>
    <font>
      <sz val="8"/>
      <name val="Calibri"/>
      <family val="2"/>
    </font>
    <font>
      <sz val="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48">
    <xf numFmtId="0" fontId="0" fillId="0" borderId="0" xfId="0" applyAlignment="1">
      <alignment/>
    </xf>
    <xf numFmtId="0" fontId="1" fillId="0" borderId="0" xfId="0" applyNumberFormat="1" applyFont="1" applyBorder="1" applyAlignment="1" applyProtection="1">
      <alignment/>
      <protection locked="0"/>
    </xf>
    <xf numFmtId="164" fontId="2" fillId="0" borderId="0" xfId="0" applyNumberFormat="1" applyFont="1" applyBorder="1" applyAlignment="1" applyProtection="1">
      <alignment/>
      <protection locked="0"/>
    </xf>
    <xf numFmtId="164" fontId="2" fillId="0" borderId="0" xfId="0" applyNumberFormat="1"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164" fontId="2" fillId="0" borderId="0" xfId="0" applyNumberFormat="1" applyFont="1" applyAlignment="1" applyProtection="1">
      <alignment/>
      <protection locked="0"/>
    </xf>
    <xf numFmtId="164" fontId="3" fillId="0" borderId="0" xfId="0" applyNumberFormat="1" applyFont="1" applyBorder="1" applyAlignment="1" applyProtection="1">
      <alignment/>
      <protection locked="0"/>
    </xf>
    <xf numFmtId="164" fontId="4" fillId="0" borderId="0" xfId="0" applyNumberFormat="1" applyFont="1" applyBorder="1" applyAlignment="1" applyProtection="1">
      <alignment horizontal="center" vertical="center"/>
      <protection locked="0"/>
    </xf>
    <xf numFmtId="164" fontId="2" fillId="0" borderId="0" xfId="0" applyNumberFormat="1" applyFont="1" applyBorder="1" applyAlignment="1" applyProtection="1">
      <alignment/>
      <protection locked="0"/>
    </xf>
    <xf numFmtId="164" fontId="2" fillId="0" borderId="0" xfId="0" applyNumberFormat="1" applyFont="1" applyBorder="1" applyAlignment="1" applyProtection="1" quotePrefix="1">
      <alignment horizontal="right" vertical="center"/>
      <protection locked="0"/>
    </xf>
    <xf numFmtId="164" fontId="6"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protection locked="0"/>
    </xf>
    <xf numFmtId="164" fontId="6" fillId="0" borderId="0" xfId="0" applyNumberFormat="1" applyFont="1" applyBorder="1" applyAlignment="1" applyProtection="1">
      <alignment horizontal="right" vertical="center"/>
      <protection locked="0"/>
    </xf>
    <xf numFmtId="164" fontId="1" fillId="0" borderId="0" xfId="0" applyNumberFormat="1" applyFont="1" applyBorder="1" applyAlignment="1" applyProtection="1">
      <alignment horizontal="left" vertical="center"/>
      <protection locked="0"/>
    </xf>
    <xf numFmtId="165" fontId="6" fillId="0" borderId="0" xfId="43" applyNumberFormat="1" applyFont="1" applyBorder="1" applyAlignment="1" applyProtection="1">
      <alignment horizontal="right" vertical="center"/>
      <protection locked="0"/>
    </xf>
    <xf numFmtId="164" fontId="2" fillId="0" borderId="0" xfId="0" applyNumberFormat="1" applyFont="1" applyBorder="1" applyAlignment="1" applyProtection="1">
      <alignment vertical="center"/>
      <protection locked="0"/>
    </xf>
    <xf numFmtId="0" fontId="4"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protection locked="0"/>
    </xf>
    <xf numFmtId="166" fontId="2" fillId="0" borderId="10" xfId="0" applyNumberFormat="1" applyFont="1" applyBorder="1" applyAlignment="1" applyProtection="1">
      <alignment horizontal="center"/>
      <protection locked="0"/>
    </xf>
    <xf numFmtId="166" fontId="2" fillId="0" borderId="10" xfId="0" applyNumberFormat="1" applyFont="1" applyBorder="1" applyAlignment="1" applyProtection="1">
      <alignment horizontal="center"/>
      <protection/>
    </xf>
    <xf numFmtId="166" fontId="2" fillId="0" borderId="10" xfId="0" applyNumberFormat="1" applyFont="1" applyBorder="1" applyAlignment="1" applyProtection="1">
      <alignment/>
      <protection locked="0"/>
    </xf>
    <xf numFmtId="167" fontId="2" fillId="0" borderId="10" xfId="0" applyNumberFormat="1" applyFont="1" applyBorder="1" applyAlignment="1" applyProtection="1">
      <alignment horizontal="center"/>
      <protection/>
    </xf>
    <xf numFmtId="168" fontId="2" fillId="0" borderId="10" xfId="0" applyNumberFormat="1" applyFont="1" applyBorder="1" applyAlignment="1" applyProtection="1">
      <alignment horizontal="center"/>
      <protection locked="0"/>
    </xf>
    <xf numFmtId="169" fontId="2" fillId="0" borderId="10" xfId="0" applyNumberFormat="1" applyFont="1" applyBorder="1" applyAlignment="1" applyProtection="1">
      <alignment horizontal="center"/>
      <protection/>
    </xf>
    <xf numFmtId="164" fontId="2" fillId="0" borderId="10" xfId="0" applyNumberFormat="1" applyFont="1" applyBorder="1" applyAlignment="1" applyProtection="1">
      <alignment horizontal="center" vertical="center"/>
      <protection/>
    </xf>
    <xf numFmtId="164" fontId="2" fillId="0" borderId="10" xfId="0" applyNumberFormat="1" applyFont="1" applyBorder="1" applyAlignment="1" applyProtection="1">
      <alignment horizontal="center" vertical="center"/>
      <protection locked="0"/>
    </xf>
    <xf numFmtId="164" fontId="2"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protection locked="0"/>
    </xf>
    <xf numFmtId="0" fontId="8" fillId="0" borderId="0" xfId="0" applyNumberFormat="1" applyFont="1" applyBorder="1" applyAlignment="1" applyProtection="1">
      <alignment horizontal="center"/>
      <protection locked="0"/>
    </xf>
    <xf numFmtId="164" fontId="2" fillId="0" borderId="0" xfId="0" applyNumberFormat="1" applyFont="1" applyBorder="1" applyAlignment="1" applyProtection="1">
      <alignment horizontal="right" vertical="center" wrapText="1"/>
      <protection locked="0"/>
    </xf>
    <xf numFmtId="164" fontId="2" fillId="0" borderId="0" xfId="0" applyNumberFormat="1" applyFont="1" applyBorder="1" applyAlignment="1" applyProtection="1">
      <alignment horizontal="center" vertical="center"/>
      <protection/>
    </xf>
    <xf numFmtId="0" fontId="1" fillId="0" borderId="11" xfId="0" applyNumberFormat="1" applyFont="1" applyBorder="1" applyAlignment="1" applyProtection="1">
      <alignment/>
      <protection locked="0"/>
    </xf>
    <xf numFmtId="164" fontId="2" fillId="0" borderId="12" xfId="0" applyNumberFormat="1" applyFont="1" applyBorder="1" applyAlignment="1" applyProtection="1">
      <alignment horizontal="center"/>
      <protection locked="0"/>
    </xf>
    <xf numFmtId="0" fontId="1" fillId="0" borderId="13" xfId="0" applyNumberFormat="1" applyFont="1" applyBorder="1" applyAlignment="1" applyProtection="1">
      <alignment/>
      <protection locked="0"/>
    </xf>
    <xf numFmtId="164" fontId="2" fillId="0" borderId="14" xfId="0" applyNumberFormat="1" applyFont="1" applyBorder="1" applyAlignment="1" applyProtection="1">
      <alignment/>
      <protection locked="0"/>
    </xf>
    <xf numFmtId="164" fontId="2" fillId="0" borderId="14" xfId="0" applyNumberFormat="1" applyFont="1" applyBorder="1" applyAlignment="1" applyProtection="1">
      <alignment horizontal="center"/>
      <protection locked="0"/>
    </xf>
    <xf numFmtId="164" fontId="2" fillId="0" borderId="15" xfId="0" applyNumberFormat="1" applyFont="1" applyBorder="1" applyAlignment="1" applyProtection="1">
      <alignment horizontal="center"/>
      <protection locked="0"/>
    </xf>
    <xf numFmtId="0" fontId="1" fillId="0" borderId="0" xfId="0" applyNumberFormat="1" applyFont="1" applyAlignment="1" applyProtection="1">
      <alignment/>
      <protection locked="0"/>
    </xf>
    <xf numFmtId="164" fontId="2" fillId="0" borderId="0" xfId="0" applyNumberFormat="1" applyFont="1" applyAlignment="1" applyProtection="1">
      <alignment horizontal="center"/>
      <protection locked="0"/>
    </xf>
    <xf numFmtId="0" fontId="9" fillId="0" borderId="0" xfId="0" applyFont="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0" xfId="0" applyFont="1" applyBorder="1" applyAlignment="1">
      <alignment/>
    </xf>
    <xf numFmtId="0" fontId="10" fillId="0" borderId="0" xfId="0" applyFont="1" applyAlignment="1">
      <alignment/>
    </xf>
    <xf numFmtId="0" fontId="11" fillId="0" borderId="19"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0" xfId="0" applyFont="1" applyAlignment="1">
      <alignment vertical="center"/>
    </xf>
    <xf numFmtId="0" fontId="11" fillId="0" borderId="10" xfId="0" applyFont="1" applyBorder="1" applyAlignment="1">
      <alignment vertical="center"/>
    </xf>
    <xf numFmtId="49" fontId="9" fillId="0" borderId="10" xfId="0" applyNumberFormat="1" applyFont="1" applyBorder="1" applyAlignment="1">
      <alignment horizontal="center" vertical="center"/>
    </xf>
    <xf numFmtId="170" fontId="9" fillId="0" borderId="10" xfId="0" applyNumberFormat="1" applyFont="1" applyBorder="1" applyAlignment="1">
      <alignment horizontal="center" vertical="center"/>
    </xf>
    <xf numFmtId="170" fontId="9" fillId="0" borderId="10" xfId="0" applyNumberFormat="1" applyFont="1" applyFill="1" applyBorder="1" applyAlignment="1">
      <alignment horizontal="center" vertical="center"/>
    </xf>
    <xf numFmtId="170" fontId="9" fillId="0" borderId="0" xfId="0" applyNumberFormat="1" applyFont="1" applyAlignment="1">
      <alignment vertical="center"/>
    </xf>
    <xf numFmtId="0" fontId="11" fillId="0" borderId="0" xfId="0" applyFont="1" applyBorder="1" applyAlignment="1">
      <alignment vertical="center"/>
    </xf>
    <xf numFmtId="49" fontId="9" fillId="0" borderId="0" xfId="0" applyNumberFormat="1" applyFont="1" applyBorder="1" applyAlignment="1">
      <alignment horizontal="center" vertical="center"/>
    </xf>
    <xf numFmtId="170" fontId="9" fillId="0" borderId="0" xfId="0" applyNumberFormat="1" applyFont="1" applyBorder="1" applyAlignment="1">
      <alignment horizontal="center" vertical="center"/>
    </xf>
    <xf numFmtId="170" fontId="9" fillId="0" borderId="0" xfId="0" applyNumberFormat="1" applyFont="1" applyFill="1" applyBorder="1" applyAlignment="1">
      <alignment horizontal="center" vertical="center"/>
    </xf>
    <xf numFmtId="171" fontId="2" fillId="0" borderId="0" xfId="0" applyNumberFormat="1" applyFont="1" applyBorder="1" applyAlignment="1" applyProtection="1">
      <alignment horizontal="center"/>
      <protection locked="0"/>
    </xf>
    <xf numFmtId="0" fontId="12" fillId="0" borderId="0" xfId="0" applyFont="1" applyAlignment="1">
      <alignment/>
    </xf>
    <xf numFmtId="0" fontId="9" fillId="0" borderId="0" xfId="0" applyFont="1" applyFill="1" applyAlignment="1">
      <alignment/>
    </xf>
    <xf numFmtId="49" fontId="13" fillId="0" borderId="10" xfId="0" applyNumberFormat="1" applyFont="1" applyBorder="1" applyAlignment="1">
      <alignment horizontal="center" vertical="center"/>
    </xf>
    <xf numFmtId="0" fontId="12" fillId="0" borderId="10" xfId="0" applyFont="1" applyBorder="1" applyAlignment="1">
      <alignment vertical="center"/>
    </xf>
    <xf numFmtId="0" fontId="10" fillId="0" borderId="1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170" fontId="9" fillId="0" borderId="0" xfId="0" applyNumberFormat="1" applyFont="1" applyBorder="1" applyAlignment="1">
      <alignment vertical="center"/>
    </xf>
    <xf numFmtId="0" fontId="9" fillId="0" borderId="0" xfId="0" applyFont="1" applyBorder="1" applyAlignment="1">
      <alignment horizontal="right" vertical="center" readingOrder="2"/>
    </xf>
    <xf numFmtId="0" fontId="9"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horizontal="center"/>
    </xf>
    <xf numFmtId="0" fontId="10" fillId="0" borderId="0" xfId="0" applyFont="1" applyBorder="1" applyAlignment="1">
      <alignment horizontal="right"/>
    </xf>
    <xf numFmtId="0" fontId="13" fillId="0" borderId="0" xfId="0" applyFont="1" applyAlignment="1">
      <alignment/>
    </xf>
    <xf numFmtId="164" fontId="5" fillId="0" borderId="0"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164" fontId="6" fillId="0" borderId="10" xfId="0" applyNumberFormat="1" applyFont="1" applyBorder="1" applyAlignment="1" applyProtection="1">
      <alignment horizontal="center" vertical="center" wrapText="1"/>
      <protection locked="0"/>
    </xf>
    <xf numFmtId="164" fontId="6" fillId="0" borderId="0" xfId="0" applyNumberFormat="1" applyFont="1" applyBorder="1" applyAlignment="1" applyProtection="1">
      <alignment horizontal="center"/>
      <protection locked="0"/>
    </xf>
    <xf numFmtId="164" fontId="6" fillId="0" borderId="0" xfId="0" applyNumberFormat="1" applyFont="1" applyAlignment="1" applyProtection="1">
      <alignment/>
      <protection locked="0"/>
    </xf>
    <xf numFmtId="175" fontId="9" fillId="0" borderId="10" xfId="0" applyNumberFormat="1" applyFont="1" applyBorder="1" applyAlignment="1">
      <alignment horizontal="center" vertical="center"/>
    </xf>
    <xf numFmtId="180" fontId="9" fillId="0" borderId="10" xfId="0" applyNumberFormat="1" applyFont="1" applyBorder="1" applyAlignment="1">
      <alignment horizontal="center" vertical="center"/>
    </xf>
    <xf numFmtId="0" fontId="16" fillId="0" borderId="0" xfId="0" applyFont="1" applyAlignment="1">
      <alignment/>
    </xf>
    <xf numFmtId="0" fontId="56" fillId="0" borderId="0" xfId="0" applyFont="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6" fillId="0" borderId="18" xfId="0" applyFont="1" applyBorder="1" applyAlignment="1">
      <alignment horizontal="center"/>
    </xf>
    <xf numFmtId="0" fontId="56" fillId="0" borderId="0" xfId="0" applyFont="1" applyBorder="1" applyAlignment="1">
      <alignment horizontal="left"/>
    </xf>
    <xf numFmtId="0" fontId="56" fillId="0" borderId="0" xfId="0" applyFont="1" applyBorder="1" applyAlignment="1">
      <alignment/>
    </xf>
    <xf numFmtId="0" fontId="56" fillId="0" borderId="0" xfId="0" applyFont="1" applyBorder="1" applyAlignment="1">
      <alignment horizontal="center"/>
    </xf>
    <xf numFmtId="0" fontId="57" fillId="0" borderId="0" xfId="0" applyFont="1" applyBorder="1" applyAlignment="1">
      <alignment horizontal="right"/>
    </xf>
    <xf numFmtId="0" fontId="57" fillId="0" borderId="0" xfId="0" applyFont="1" applyAlignment="1">
      <alignment/>
    </xf>
    <xf numFmtId="0" fontId="58" fillId="0" borderId="0" xfId="0" applyFont="1" applyBorder="1" applyAlignment="1">
      <alignment vertical="center" wrapText="1"/>
    </xf>
    <xf numFmtId="0" fontId="58" fillId="0" borderId="10" xfId="0" applyFont="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vertical="center"/>
    </xf>
    <xf numFmtId="170" fontId="56" fillId="0" borderId="10" xfId="0" applyNumberFormat="1" applyFont="1" applyBorder="1" applyAlignment="1">
      <alignment horizontal="center" vertical="center"/>
    </xf>
    <xf numFmtId="170" fontId="56" fillId="0" borderId="0" xfId="0" applyNumberFormat="1" applyFont="1" applyBorder="1" applyAlignment="1">
      <alignment horizontal="center" vertical="center"/>
    </xf>
    <xf numFmtId="1" fontId="56" fillId="0" borderId="0" xfId="0" applyNumberFormat="1" applyFont="1" applyBorder="1" applyAlignment="1">
      <alignment horizontal="center" vertical="center"/>
    </xf>
    <xf numFmtId="0" fontId="56" fillId="0" borderId="0" xfId="0" applyFont="1" applyAlignment="1">
      <alignment vertical="center"/>
    </xf>
    <xf numFmtId="168" fontId="59" fillId="0" borderId="0" xfId="0" applyNumberFormat="1" applyFont="1" applyBorder="1" applyAlignment="1" applyProtection="1">
      <alignment horizontal="center"/>
      <protection locked="0"/>
    </xf>
    <xf numFmtId="0" fontId="56" fillId="0" borderId="0" xfId="0" applyFont="1" applyFill="1" applyAlignment="1">
      <alignment/>
    </xf>
    <xf numFmtId="170" fontId="56" fillId="0" borderId="0" xfId="0" applyNumberFormat="1" applyFont="1" applyAlignment="1">
      <alignment vertical="center"/>
    </xf>
    <xf numFmtId="0" fontId="58" fillId="0" borderId="0" xfId="0" applyFont="1" applyBorder="1" applyAlignment="1">
      <alignment horizontal="center" vertical="center" wrapText="1"/>
    </xf>
    <xf numFmtId="0" fontId="58" fillId="0" borderId="16" xfId="0" applyFont="1" applyBorder="1" applyAlignment="1">
      <alignment vertical="center"/>
    </xf>
    <xf numFmtId="49" fontId="56" fillId="0" borderId="10" xfId="0" applyNumberFormat="1" applyFont="1" applyBorder="1" applyAlignment="1">
      <alignment horizontal="center" vertical="center"/>
    </xf>
    <xf numFmtId="0" fontId="58" fillId="0" borderId="18" xfId="0" applyFont="1" applyBorder="1" applyAlignment="1">
      <alignment vertical="center" wrapText="1"/>
    </xf>
    <xf numFmtId="0" fontId="58" fillId="0" borderId="17" xfId="0" applyFont="1" applyBorder="1" applyAlignment="1">
      <alignment vertical="center" wrapText="1"/>
    </xf>
    <xf numFmtId="0" fontId="58" fillId="0" borderId="16" xfId="0" applyFont="1" applyBorder="1" applyAlignment="1">
      <alignment vertical="center" wrapText="1"/>
    </xf>
    <xf numFmtId="0" fontId="60" fillId="0" borderId="0" xfId="0" applyFont="1" applyAlignment="1">
      <alignment/>
    </xf>
    <xf numFmtId="0" fontId="58" fillId="0" borderId="10" xfId="0" applyFont="1" applyBorder="1" applyAlignment="1">
      <alignment horizontal="right" vertical="center" wrapText="1"/>
    </xf>
    <xf numFmtId="0" fontId="61" fillId="0" borderId="10" xfId="0" applyFont="1" applyBorder="1" applyAlignment="1">
      <alignment vertical="center"/>
    </xf>
    <xf numFmtId="170" fontId="59" fillId="0" borderId="10" xfId="0" applyNumberFormat="1" applyFont="1" applyBorder="1" applyAlignment="1">
      <alignment horizontal="center" vertical="center"/>
    </xf>
    <xf numFmtId="0" fontId="62" fillId="0" borderId="0" xfId="0" applyFont="1" applyAlignment="1">
      <alignment/>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59" fillId="0" borderId="0" xfId="0" applyFont="1" applyAlignment="1">
      <alignment/>
    </xf>
    <xf numFmtId="0" fontId="57" fillId="0" borderId="0" xfId="0" applyFont="1" applyBorder="1" applyAlignment="1">
      <alignment/>
    </xf>
    <xf numFmtId="0" fontId="56" fillId="0" borderId="20" xfId="0" applyFont="1" applyBorder="1" applyAlignment="1">
      <alignment/>
    </xf>
    <xf numFmtId="0" fontId="56" fillId="0" borderId="21" xfId="0" applyFont="1" applyBorder="1" applyAlignment="1">
      <alignment/>
    </xf>
    <xf numFmtId="0" fontId="60" fillId="0" borderId="0" xfId="0" applyFont="1" applyAlignment="1">
      <alignment/>
    </xf>
    <xf numFmtId="0" fontId="59" fillId="0" borderId="0" xfId="0" applyFont="1" applyAlignment="1">
      <alignment/>
    </xf>
    <xf numFmtId="0" fontId="58" fillId="0" borderId="18" xfId="0" applyFont="1" applyBorder="1" applyAlignment="1">
      <alignment horizontal="center" vertical="center" wrapText="1"/>
    </xf>
    <xf numFmtId="1" fontId="59" fillId="0" borderId="16" xfId="0" applyNumberFormat="1" applyFont="1" applyBorder="1" applyAlignment="1">
      <alignment horizontal="center" vertical="center" wrapText="1"/>
    </xf>
    <xf numFmtId="1" fontId="59" fillId="0" borderId="10" xfId="0" applyNumberFormat="1" applyFont="1" applyBorder="1" applyAlignment="1">
      <alignment horizontal="center" vertical="center" wrapText="1"/>
    </xf>
    <xf numFmtId="0" fontId="59" fillId="0" borderId="16" xfId="0" applyFont="1" applyBorder="1" applyAlignment="1">
      <alignment horizontal="center" vertical="center" wrapText="1"/>
    </xf>
    <xf numFmtId="0" fontId="60" fillId="0" borderId="10" xfId="0" applyFont="1" applyBorder="1" applyAlignment="1">
      <alignment horizontal="center" vertical="center" wrapText="1"/>
    </xf>
    <xf numFmtId="3" fontId="59" fillId="0" borderId="16" xfId="0" applyNumberFormat="1" applyFont="1" applyBorder="1" applyAlignment="1">
      <alignment horizontal="center" vertical="center" wrapText="1"/>
    </xf>
    <xf numFmtId="1" fontId="62" fillId="0" borderId="10" xfId="0" applyNumberFormat="1" applyFont="1" applyBorder="1" applyAlignment="1">
      <alignment horizontal="center" vertical="center" wrapText="1"/>
    </xf>
    <xf numFmtId="168" fontId="59" fillId="0" borderId="10" xfId="0" applyNumberFormat="1" applyFont="1" applyBorder="1" applyAlignment="1" applyProtection="1">
      <alignment horizontal="center"/>
      <protection locked="0"/>
    </xf>
    <xf numFmtId="0" fontId="62" fillId="0" borderId="10" xfId="0" applyFont="1" applyBorder="1" applyAlignment="1">
      <alignment horizontal="center" vertical="center" wrapText="1"/>
    </xf>
    <xf numFmtId="3" fontId="60" fillId="0" borderId="10" xfId="0" applyNumberFormat="1" applyFont="1" applyBorder="1" applyAlignment="1">
      <alignment horizontal="center" vertical="center" wrapText="1"/>
    </xf>
    <xf numFmtId="168" fontId="60" fillId="0" borderId="10" xfId="0" applyNumberFormat="1" applyFont="1" applyBorder="1" applyAlignment="1" applyProtection="1">
      <alignment horizontal="center"/>
      <protection locked="0"/>
    </xf>
    <xf numFmtId="3" fontId="60" fillId="0" borderId="16" xfId="0" applyNumberFormat="1" applyFont="1" applyBorder="1" applyAlignment="1">
      <alignment horizontal="center" vertical="center" wrapText="1"/>
    </xf>
    <xf numFmtId="0" fontId="58" fillId="0" borderId="10" xfId="0" applyFont="1" applyBorder="1" applyAlignment="1">
      <alignment horizontal="center"/>
    </xf>
    <xf numFmtId="0" fontId="58" fillId="0" borderId="0" xfId="0" applyFont="1" applyAlignment="1">
      <alignment/>
    </xf>
    <xf numFmtId="0" fontId="62" fillId="0" borderId="10" xfId="0" applyFont="1" applyBorder="1" applyAlignment="1">
      <alignment/>
    </xf>
    <xf numFmtId="0" fontId="56" fillId="0" borderId="0" xfId="0" applyNumberFormat="1" applyFont="1" applyAlignment="1">
      <alignment/>
    </xf>
    <xf numFmtId="170" fontId="56" fillId="0" borderId="10" xfId="0" applyNumberFormat="1" applyFont="1" applyBorder="1" applyAlignment="1">
      <alignment horizontal="center" vertical="center"/>
    </xf>
    <xf numFmtId="170" fontId="56" fillId="0" borderId="10" xfId="0" applyNumberFormat="1" applyFont="1" applyBorder="1" applyAlignment="1">
      <alignment horizontal="center" vertical="center"/>
    </xf>
    <xf numFmtId="3" fontId="59" fillId="0" borderId="10" xfId="0" applyNumberFormat="1" applyFont="1" applyBorder="1" applyAlignment="1">
      <alignment horizontal="center" vertical="center" wrapText="1"/>
    </xf>
    <xf numFmtId="192" fontId="9" fillId="0" borderId="10" xfId="0" applyNumberFormat="1" applyFont="1" applyBorder="1" applyAlignment="1">
      <alignment horizontal="center" vertical="center"/>
    </xf>
    <xf numFmtId="3" fontId="59" fillId="0" borderId="10" xfId="0" applyNumberFormat="1" applyFont="1" applyBorder="1" applyAlignment="1">
      <alignment horizontal="center" vertical="center" wrapText="1"/>
    </xf>
    <xf numFmtId="170" fontId="56" fillId="0" borderId="10" xfId="0" applyNumberFormat="1" applyFont="1" applyBorder="1" applyAlignment="1">
      <alignment horizontal="center" vertical="center"/>
    </xf>
    <xf numFmtId="194" fontId="56" fillId="0" borderId="0" xfId="42" applyNumberFormat="1" applyFont="1" applyAlignment="1">
      <alignment/>
    </xf>
    <xf numFmtId="170" fontId="56" fillId="0" borderId="10" xfId="0" applyNumberFormat="1" applyFont="1" applyBorder="1" applyAlignment="1">
      <alignment horizontal="center" vertical="center"/>
    </xf>
    <xf numFmtId="0" fontId="56" fillId="0" borderId="0" xfId="0" applyFont="1" applyBorder="1" applyAlignment="1">
      <alignment horizontal="right"/>
    </xf>
    <xf numFmtId="0" fontId="59" fillId="0" borderId="0" xfId="0" applyFont="1" applyBorder="1" applyAlignment="1">
      <alignment horizontal="center" vertical="center"/>
    </xf>
    <xf numFmtId="3" fontId="59" fillId="0" borderId="0" xfId="0" applyNumberFormat="1" applyFont="1" applyBorder="1" applyAlignment="1">
      <alignment horizontal="center" vertical="center" wrapText="1"/>
    </xf>
    <xf numFmtId="0" fontId="59" fillId="0" borderId="0" xfId="0" applyFont="1" applyBorder="1" applyAlignment="1">
      <alignment horizontal="center" vertical="center" wrapText="1"/>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170" fontId="56" fillId="0" borderId="10" xfId="0" applyNumberFormat="1" applyFont="1" applyBorder="1" applyAlignment="1">
      <alignment horizontal="center" vertical="center"/>
    </xf>
    <xf numFmtId="3" fontId="59" fillId="0" borderId="10" xfId="0" applyNumberFormat="1" applyFont="1" applyBorder="1" applyAlignment="1">
      <alignment horizontal="center" vertical="center" wrapText="1"/>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6" fillId="0" borderId="16" xfId="0" applyFont="1" applyBorder="1" applyAlignment="1">
      <alignment/>
    </xf>
    <xf numFmtId="170" fontId="56" fillId="0" borderId="10" xfId="0" applyNumberFormat="1" applyFont="1" applyBorder="1" applyAlignment="1">
      <alignment horizontal="center" vertical="center"/>
    </xf>
    <xf numFmtId="164" fontId="5" fillId="0" borderId="0" xfId="0" applyNumberFormat="1" applyFont="1" applyBorder="1" applyAlignment="1" applyProtection="1">
      <alignment horizontal="right" vertical="center"/>
      <protection locked="0"/>
    </xf>
    <xf numFmtId="164" fontId="3" fillId="0" borderId="0" xfId="0" applyNumberFormat="1" applyFont="1" applyBorder="1" applyAlignment="1" applyProtection="1">
      <alignment horizontal="center"/>
      <protection locked="0"/>
    </xf>
    <xf numFmtId="164" fontId="4" fillId="0" borderId="0" xfId="0" applyNumberFormat="1" applyFont="1" applyBorder="1" applyAlignment="1" applyProtection="1">
      <alignment horizontal="center" vertical="center"/>
      <protection locked="0"/>
    </xf>
    <xf numFmtId="164" fontId="6" fillId="0" borderId="10" xfId="0" applyNumberFormat="1" applyFont="1" applyBorder="1" applyAlignment="1" applyProtection="1">
      <alignment horizontal="center" vertical="center"/>
      <protection locked="0"/>
    </xf>
    <xf numFmtId="164" fontId="6" fillId="0" borderId="19" xfId="0" applyNumberFormat="1" applyFont="1" applyBorder="1" applyAlignment="1" applyProtection="1">
      <alignment horizontal="center" vertical="center" wrapText="1"/>
      <protection locked="0"/>
    </xf>
    <xf numFmtId="164" fontId="6" fillId="0" borderId="22" xfId="0" applyNumberFormat="1" applyFont="1" applyBorder="1" applyAlignment="1" applyProtection="1">
      <alignment horizontal="center" vertical="center" wrapText="1"/>
      <protection locked="0"/>
    </xf>
    <xf numFmtId="164" fontId="4" fillId="0" borderId="0" xfId="0" applyNumberFormat="1" applyFont="1" applyBorder="1" applyAlignment="1" applyProtection="1">
      <alignment horizontal="right" vertical="center"/>
      <protection locked="0"/>
    </xf>
    <xf numFmtId="164" fontId="2" fillId="0" borderId="14" xfId="0" applyNumberFormat="1" applyFont="1" applyBorder="1" applyAlignment="1" applyProtection="1">
      <alignment horizontal="center"/>
      <protection locked="0"/>
    </xf>
    <xf numFmtId="164" fontId="2" fillId="0" borderId="10" xfId="0" applyNumberFormat="1" applyFont="1" applyBorder="1" applyAlignment="1" applyProtection="1">
      <alignment horizontal="right" vertical="center"/>
      <protection locked="0"/>
    </xf>
    <xf numFmtId="164" fontId="2" fillId="0" borderId="10" xfId="0" applyNumberFormat="1" applyFont="1" applyBorder="1" applyAlignment="1" applyProtection="1">
      <alignment horizontal="right" vertical="center" wrapText="1"/>
      <protection locked="0"/>
    </xf>
    <xf numFmtId="164" fontId="7" fillId="0" borderId="10" xfId="0" applyNumberFormat="1" applyFont="1" applyBorder="1" applyAlignment="1" applyProtection="1">
      <alignment horizontal="right" vertical="center"/>
      <protection locked="0"/>
    </xf>
    <xf numFmtId="164" fontId="2" fillId="0" borderId="0" xfId="0" applyNumberFormat="1" applyFont="1" applyBorder="1" applyAlignment="1" applyProtection="1">
      <alignment horizontal="right" vertical="center" wrapText="1"/>
      <protection locked="0"/>
    </xf>
    <xf numFmtId="164" fontId="3" fillId="0" borderId="0" xfId="0" applyNumberFormat="1" applyFont="1" applyBorder="1" applyAlignment="1" applyProtection="1">
      <alignment horizontal="right" vertical="center" wrapText="1"/>
      <protection locked="0"/>
    </xf>
    <xf numFmtId="0" fontId="9" fillId="0" borderId="16" xfId="0" applyFont="1" applyBorder="1" applyAlignment="1">
      <alignment horizontal="center"/>
    </xf>
    <xf numFmtId="0" fontId="9" fillId="0" borderId="17" xfId="0" applyFont="1" applyBorder="1" applyAlignment="1">
      <alignment horizont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2" fillId="0" borderId="0" xfId="0" applyFont="1" applyBorder="1" applyAlignment="1">
      <alignment horizontal="right"/>
    </xf>
    <xf numFmtId="0" fontId="9" fillId="0" borderId="16" xfId="0" applyFont="1" applyBorder="1" applyAlignment="1">
      <alignment horizontal="right"/>
    </xf>
    <xf numFmtId="0" fontId="9" fillId="0" borderId="17" xfId="0" applyFont="1" applyBorder="1" applyAlignment="1">
      <alignment horizontal="right"/>
    </xf>
    <xf numFmtId="0" fontId="9" fillId="0" borderId="10" xfId="0" applyFont="1" applyBorder="1" applyAlignment="1">
      <alignment horizontal="center"/>
    </xf>
    <xf numFmtId="0" fontId="56" fillId="0" borderId="18" xfId="0" applyFont="1" applyBorder="1" applyAlignment="1">
      <alignment horizontal="center"/>
    </xf>
    <xf numFmtId="0" fontId="56" fillId="0" borderId="17" xfId="0" applyFont="1" applyBorder="1" applyAlignment="1">
      <alignment horizontal="center"/>
    </xf>
    <xf numFmtId="170" fontId="56" fillId="0" borderId="16" xfId="0" applyNumberFormat="1" applyFont="1" applyBorder="1" applyAlignment="1">
      <alignment horizontal="center" vertical="center"/>
    </xf>
    <xf numFmtId="170" fontId="56" fillId="0" borderId="17" xfId="0" applyNumberFormat="1" applyFont="1" applyBorder="1" applyAlignment="1">
      <alignment horizontal="center" vertical="center"/>
    </xf>
    <xf numFmtId="170" fontId="56" fillId="0" borderId="18" xfId="0" applyNumberFormat="1" applyFont="1" applyBorder="1" applyAlignment="1">
      <alignment horizontal="center" vertical="center"/>
    </xf>
    <xf numFmtId="0" fontId="56" fillId="0" borderId="13" xfId="0" applyFont="1" applyBorder="1" applyAlignment="1">
      <alignment horizontal="left" vertical="justify"/>
    </xf>
    <xf numFmtId="0" fontId="56" fillId="0" borderId="14" xfId="0" applyFont="1" applyBorder="1" applyAlignment="1">
      <alignment horizontal="left" vertical="justify"/>
    </xf>
    <xf numFmtId="0" fontId="56" fillId="0" borderId="15" xfId="0" applyFont="1" applyBorder="1" applyAlignment="1">
      <alignment horizontal="left" vertical="justify"/>
    </xf>
    <xf numFmtId="0" fontId="58" fillId="0" borderId="16" xfId="0" applyFont="1" applyBorder="1" applyAlignment="1">
      <alignment horizontal="center" vertical="center"/>
    </xf>
    <xf numFmtId="0" fontId="58" fillId="0" borderId="18" xfId="0" applyFont="1" applyBorder="1" applyAlignment="1">
      <alignment horizontal="center" vertical="center"/>
    </xf>
    <xf numFmtId="0" fontId="58" fillId="0" borderId="17" xfId="0" applyFont="1" applyBorder="1" applyAlignment="1">
      <alignment horizontal="center" vertical="center"/>
    </xf>
    <xf numFmtId="2" fontId="58" fillId="0" borderId="16" xfId="0" applyNumberFormat="1" applyFont="1" applyBorder="1" applyAlignment="1">
      <alignment horizontal="center" vertical="center" wrapText="1"/>
    </xf>
    <xf numFmtId="2" fontId="58" fillId="0" borderId="18" xfId="0" applyNumberFormat="1" applyFont="1" applyBorder="1" applyAlignment="1">
      <alignment horizontal="center" vertical="center" wrapText="1"/>
    </xf>
    <xf numFmtId="2" fontId="58" fillId="0" borderId="17" xfId="0" applyNumberFormat="1" applyFont="1" applyBorder="1" applyAlignment="1">
      <alignment horizontal="center" vertical="center" wrapText="1"/>
    </xf>
    <xf numFmtId="0" fontId="59" fillId="0" borderId="10" xfId="0" applyFont="1" applyBorder="1" applyAlignment="1">
      <alignment horizontal="center" vertical="center" wrapText="1"/>
    </xf>
    <xf numFmtId="3" fontId="59" fillId="0" borderId="10" xfId="0" applyNumberFormat="1" applyFont="1" applyBorder="1" applyAlignment="1">
      <alignment horizontal="center" vertical="center" wrapText="1"/>
    </xf>
    <xf numFmtId="0" fontId="60" fillId="0" borderId="16" xfId="0" applyFont="1" applyBorder="1" applyAlignment="1">
      <alignment horizontal="center" vertical="center" wrapText="1"/>
    </xf>
    <xf numFmtId="0" fontId="60" fillId="0" borderId="18"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4" xfId="0" applyFont="1" applyBorder="1" applyAlignment="1">
      <alignment horizontal="right"/>
    </xf>
    <xf numFmtId="0" fontId="58" fillId="0" borderId="16" xfId="0" applyFont="1" applyBorder="1" applyAlignment="1">
      <alignment horizontal="right" vertical="center"/>
    </xf>
    <xf numFmtId="0" fontId="58" fillId="0" borderId="17" xfId="0" applyFont="1" applyBorder="1" applyAlignment="1">
      <alignment horizontal="right" vertical="center"/>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6" fillId="0" borderId="10" xfId="0" applyFont="1" applyBorder="1" applyAlignment="1">
      <alignment horizontal="right"/>
    </xf>
    <xf numFmtId="0" fontId="56" fillId="0" borderId="16" xfId="0" applyFont="1" applyBorder="1" applyAlignment="1">
      <alignment horizontal="center"/>
    </xf>
    <xf numFmtId="0" fontId="60" fillId="0" borderId="0" xfId="0" applyFont="1" applyBorder="1" applyAlignment="1">
      <alignment horizontal="right"/>
    </xf>
    <xf numFmtId="170" fontId="56" fillId="0" borderId="10" xfId="0" applyNumberFormat="1" applyFont="1" applyBorder="1" applyAlignment="1">
      <alignment horizontal="center" vertical="center"/>
    </xf>
    <xf numFmtId="0" fontId="58" fillId="0" borderId="1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8" xfId="0" applyFont="1" applyBorder="1" applyAlignment="1">
      <alignment horizontal="center" vertical="center" wrapText="1"/>
    </xf>
    <xf numFmtId="0" fontId="60" fillId="0" borderId="0" xfId="0" applyFont="1" applyAlignment="1">
      <alignment horizontal="right"/>
    </xf>
    <xf numFmtId="0" fontId="58" fillId="0" borderId="21" xfId="0" applyFont="1" applyBorder="1" applyAlignment="1">
      <alignment horizontal="center" vertical="center" wrapText="1"/>
    </xf>
    <xf numFmtId="0" fontId="58" fillId="0" borderId="15"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7" xfId="0" applyFont="1" applyBorder="1" applyAlignment="1">
      <alignment horizontal="center" vertical="center" wrapText="1"/>
    </xf>
    <xf numFmtId="0" fontId="56" fillId="0" borderId="16" xfId="0" applyFont="1" applyBorder="1" applyAlignment="1">
      <alignment horizontal="right"/>
    </xf>
    <xf numFmtId="0" fontId="56" fillId="0" borderId="18" xfId="0" applyFont="1" applyBorder="1" applyAlignment="1">
      <alignment horizontal="right"/>
    </xf>
    <xf numFmtId="0" fontId="56" fillId="0" borderId="17" xfId="0" applyFont="1" applyBorder="1" applyAlignment="1">
      <alignment horizontal="right"/>
    </xf>
    <xf numFmtId="0" fontId="58" fillId="0" borderId="20" xfId="0" applyFont="1" applyBorder="1" applyAlignment="1">
      <alignment horizontal="center" vertical="center" wrapText="1"/>
    </xf>
    <xf numFmtId="0" fontId="58" fillId="0" borderId="14" xfId="0" applyFont="1" applyBorder="1" applyAlignment="1">
      <alignment horizontal="center" vertical="center" wrapText="1"/>
    </xf>
    <xf numFmtId="0" fontId="59" fillId="0" borderId="16" xfId="0" applyFont="1" applyBorder="1" applyAlignment="1">
      <alignment horizontal="center" vertical="center"/>
    </xf>
    <xf numFmtId="0" fontId="59" fillId="0" borderId="18" xfId="0" applyFont="1" applyBorder="1" applyAlignment="1">
      <alignment horizontal="center" vertical="center"/>
    </xf>
    <xf numFmtId="0" fontId="59" fillId="0" borderId="17" xfId="0" applyFont="1" applyBorder="1" applyAlignment="1">
      <alignment horizontal="center" vertical="center"/>
    </xf>
    <xf numFmtId="3" fontId="59" fillId="0" borderId="16" xfId="0" applyNumberFormat="1" applyFont="1" applyBorder="1" applyAlignment="1">
      <alignment horizontal="center" vertical="center" wrapText="1"/>
    </xf>
    <xf numFmtId="3" fontId="59" fillId="0" borderId="18" xfId="0" applyNumberFormat="1" applyFont="1" applyBorder="1" applyAlignment="1">
      <alignment horizontal="center" vertical="center" wrapText="1"/>
    </xf>
    <xf numFmtId="0" fontId="60"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3" fontId="59" fillId="0" borderId="17" xfId="0" applyNumberFormat="1" applyFont="1" applyBorder="1" applyAlignment="1">
      <alignment horizontal="center" vertical="center" wrapText="1"/>
    </xf>
    <xf numFmtId="168" fontId="59" fillId="0" borderId="16" xfId="0" applyNumberFormat="1" applyFont="1" applyBorder="1" applyAlignment="1" applyProtection="1">
      <alignment horizontal="center"/>
      <protection locked="0"/>
    </xf>
    <xf numFmtId="168" fontId="59" fillId="0" borderId="17" xfId="0" applyNumberFormat="1" applyFont="1" applyBorder="1" applyAlignment="1" applyProtection="1">
      <alignment horizontal="center"/>
      <protection locked="0"/>
    </xf>
    <xf numFmtId="0" fontId="58" fillId="0" borderId="10" xfId="0" applyFont="1" applyBorder="1" applyAlignment="1">
      <alignment horizontal="center" vertical="center"/>
    </xf>
    <xf numFmtId="0" fontId="59" fillId="0" borderId="0" xfId="0" applyNumberFormat="1" applyFont="1" applyAlignment="1">
      <alignment horizontal="left" vertical="justify"/>
    </xf>
    <xf numFmtId="3" fontId="60" fillId="0" borderId="16" xfId="0" applyNumberFormat="1" applyFont="1" applyBorder="1" applyAlignment="1">
      <alignment horizontal="center" vertical="center" wrapText="1"/>
    </xf>
    <xf numFmtId="3" fontId="60" fillId="0" borderId="17" xfId="0" applyNumberFormat="1" applyFont="1" applyBorder="1" applyAlignment="1">
      <alignment horizontal="center" vertical="center" wrapText="1"/>
    </xf>
    <xf numFmtId="168" fontId="59" fillId="0" borderId="16" xfId="0" applyNumberFormat="1" applyFont="1" applyBorder="1" applyAlignment="1">
      <alignment horizontal="center"/>
    </xf>
    <xf numFmtId="168" fontId="59" fillId="0" borderId="18" xfId="0" applyNumberFormat="1" applyFont="1" applyBorder="1" applyAlignment="1">
      <alignment horizontal="center"/>
    </xf>
    <xf numFmtId="168" fontId="59" fillId="0" borderId="17" xfId="0" applyNumberFormat="1" applyFont="1" applyBorder="1" applyAlignment="1">
      <alignment horizontal="center"/>
    </xf>
    <xf numFmtId="0" fontId="59" fillId="0" borderId="10" xfId="0" applyFont="1" applyBorder="1" applyAlignment="1">
      <alignment horizontal="center"/>
    </xf>
    <xf numFmtId="3" fontId="60" fillId="0" borderId="18" xfId="0" applyNumberFormat="1" applyFont="1" applyBorder="1" applyAlignment="1">
      <alignment horizontal="center" vertical="center" wrapText="1"/>
    </xf>
    <xf numFmtId="0" fontId="59" fillId="0" borderId="17" xfId="0" applyFont="1" applyBorder="1" applyAlignment="1">
      <alignment horizontal="center"/>
    </xf>
    <xf numFmtId="168" fontId="59" fillId="0" borderId="10"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3</xdr:row>
      <xdr:rowOff>9525</xdr:rowOff>
    </xdr:from>
    <xdr:to>
      <xdr:col>9</xdr:col>
      <xdr:colOff>590550</xdr:colOff>
      <xdr:row>3</xdr:row>
      <xdr:rowOff>9525</xdr:rowOff>
    </xdr:to>
    <xdr:sp>
      <xdr:nvSpPr>
        <xdr:cNvPr id="1" name="Line 1"/>
        <xdr:cNvSpPr>
          <a:spLocks/>
        </xdr:cNvSpPr>
      </xdr:nvSpPr>
      <xdr:spPr>
        <a:xfrm>
          <a:off x="2295525" y="628650"/>
          <a:ext cx="3724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66675</xdr:colOff>
      <xdr:row>44</xdr:row>
      <xdr:rowOff>0</xdr:rowOff>
    </xdr:from>
    <xdr:to>
      <xdr:col>3</xdr:col>
      <xdr:colOff>400050</xdr:colOff>
      <xdr:row>44</xdr:row>
      <xdr:rowOff>0</xdr:rowOff>
    </xdr:to>
    <xdr:sp>
      <xdr:nvSpPr>
        <xdr:cNvPr id="2" name="Line 2"/>
        <xdr:cNvSpPr>
          <a:spLocks/>
        </xdr:cNvSpPr>
      </xdr:nvSpPr>
      <xdr:spPr>
        <a:xfrm>
          <a:off x="295275" y="916305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44</xdr:row>
      <xdr:rowOff>0</xdr:rowOff>
    </xdr:from>
    <xdr:to>
      <xdr:col>4</xdr:col>
      <xdr:colOff>542925</xdr:colOff>
      <xdr:row>44</xdr:row>
      <xdr:rowOff>0</xdr:rowOff>
    </xdr:to>
    <xdr:sp>
      <xdr:nvSpPr>
        <xdr:cNvPr id="3" name="Line 3"/>
        <xdr:cNvSpPr>
          <a:spLocks/>
        </xdr:cNvSpPr>
      </xdr:nvSpPr>
      <xdr:spPr>
        <a:xfrm>
          <a:off x="2000250" y="91630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638175</xdr:colOff>
      <xdr:row>44</xdr:row>
      <xdr:rowOff>0</xdr:rowOff>
    </xdr:from>
    <xdr:to>
      <xdr:col>8</xdr:col>
      <xdr:colOff>476250</xdr:colOff>
      <xdr:row>44</xdr:row>
      <xdr:rowOff>0</xdr:rowOff>
    </xdr:to>
    <xdr:sp>
      <xdr:nvSpPr>
        <xdr:cNvPr id="4" name="Line 4"/>
        <xdr:cNvSpPr>
          <a:spLocks/>
        </xdr:cNvSpPr>
      </xdr:nvSpPr>
      <xdr:spPr>
        <a:xfrm>
          <a:off x="4124325" y="9163050"/>
          <a:ext cx="13049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44</xdr:row>
      <xdr:rowOff>0</xdr:rowOff>
    </xdr:from>
    <xdr:to>
      <xdr:col>11</xdr:col>
      <xdr:colOff>495300</xdr:colOff>
      <xdr:row>44</xdr:row>
      <xdr:rowOff>0</xdr:rowOff>
    </xdr:to>
    <xdr:sp>
      <xdr:nvSpPr>
        <xdr:cNvPr id="5" name="Line 5"/>
        <xdr:cNvSpPr>
          <a:spLocks/>
        </xdr:cNvSpPr>
      </xdr:nvSpPr>
      <xdr:spPr>
        <a:xfrm>
          <a:off x="6867525" y="916305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466725</xdr:colOff>
      <xdr:row>44</xdr:row>
      <xdr:rowOff>0</xdr:rowOff>
    </xdr:from>
    <xdr:to>
      <xdr:col>14</xdr:col>
      <xdr:colOff>466725</xdr:colOff>
      <xdr:row>44</xdr:row>
      <xdr:rowOff>0</xdr:rowOff>
    </xdr:to>
    <xdr:sp>
      <xdr:nvSpPr>
        <xdr:cNvPr id="6" name="Line 6"/>
        <xdr:cNvSpPr>
          <a:spLocks/>
        </xdr:cNvSpPr>
      </xdr:nvSpPr>
      <xdr:spPr>
        <a:xfrm>
          <a:off x="8934450" y="91630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44</xdr:row>
      <xdr:rowOff>0</xdr:rowOff>
    </xdr:from>
    <xdr:to>
      <xdr:col>3</xdr:col>
      <xdr:colOff>400050</xdr:colOff>
      <xdr:row>44</xdr:row>
      <xdr:rowOff>0</xdr:rowOff>
    </xdr:to>
    <xdr:sp>
      <xdr:nvSpPr>
        <xdr:cNvPr id="7" name="Line 7"/>
        <xdr:cNvSpPr>
          <a:spLocks/>
        </xdr:cNvSpPr>
      </xdr:nvSpPr>
      <xdr:spPr>
        <a:xfrm>
          <a:off x="247650" y="9163050"/>
          <a:ext cx="1695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2</xdr:col>
      <xdr:colOff>95250</xdr:colOff>
      <xdr:row>44</xdr:row>
      <xdr:rowOff>0</xdr:rowOff>
    </xdr:to>
    <xdr:sp>
      <xdr:nvSpPr>
        <xdr:cNvPr id="8" name="Line 8"/>
        <xdr:cNvSpPr>
          <a:spLocks/>
        </xdr:cNvSpPr>
      </xdr:nvSpPr>
      <xdr:spPr>
        <a:xfrm>
          <a:off x="228600" y="916305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44</xdr:row>
      <xdr:rowOff>0</xdr:rowOff>
    </xdr:from>
    <xdr:to>
      <xdr:col>11</xdr:col>
      <xdr:colOff>495300</xdr:colOff>
      <xdr:row>44</xdr:row>
      <xdr:rowOff>0</xdr:rowOff>
    </xdr:to>
    <xdr:sp>
      <xdr:nvSpPr>
        <xdr:cNvPr id="9" name="Line 9"/>
        <xdr:cNvSpPr>
          <a:spLocks/>
        </xdr:cNvSpPr>
      </xdr:nvSpPr>
      <xdr:spPr>
        <a:xfrm flipV="1">
          <a:off x="238125" y="9163050"/>
          <a:ext cx="711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44</xdr:row>
      <xdr:rowOff>0</xdr:rowOff>
    </xdr:from>
    <xdr:to>
      <xdr:col>8</xdr:col>
      <xdr:colOff>200025</xdr:colOff>
      <xdr:row>44</xdr:row>
      <xdr:rowOff>0</xdr:rowOff>
    </xdr:to>
    <xdr:sp>
      <xdr:nvSpPr>
        <xdr:cNvPr id="10" name="Line 10"/>
        <xdr:cNvSpPr>
          <a:spLocks/>
        </xdr:cNvSpPr>
      </xdr:nvSpPr>
      <xdr:spPr>
        <a:xfrm>
          <a:off x="228600" y="9163050"/>
          <a:ext cx="492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44</xdr:row>
      <xdr:rowOff>0</xdr:rowOff>
    </xdr:from>
    <xdr:to>
      <xdr:col>2</xdr:col>
      <xdr:colOff>295275</xdr:colOff>
      <xdr:row>44</xdr:row>
      <xdr:rowOff>0</xdr:rowOff>
    </xdr:to>
    <xdr:sp>
      <xdr:nvSpPr>
        <xdr:cNvPr id="11" name="Line 11"/>
        <xdr:cNvSpPr>
          <a:spLocks/>
        </xdr:cNvSpPr>
      </xdr:nvSpPr>
      <xdr:spPr>
        <a:xfrm>
          <a:off x="238125" y="9163050"/>
          <a:ext cx="857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2</xdr:col>
      <xdr:colOff>247650</xdr:colOff>
      <xdr:row>44</xdr:row>
      <xdr:rowOff>0</xdr:rowOff>
    </xdr:to>
    <xdr:sp>
      <xdr:nvSpPr>
        <xdr:cNvPr id="12" name="Line 12"/>
        <xdr:cNvSpPr>
          <a:spLocks/>
        </xdr:cNvSpPr>
      </xdr:nvSpPr>
      <xdr:spPr>
        <a:xfrm>
          <a:off x="228600" y="9163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2</xdr:col>
      <xdr:colOff>457200</xdr:colOff>
      <xdr:row>44</xdr:row>
      <xdr:rowOff>0</xdr:rowOff>
    </xdr:to>
    <xdr:sp>
      <xdr:nvSpPr>
        <xdr:cNvPr id="13" name="Line 13"/>
        <xdr:cNvSpPr>
          <a:spLocks/>
        </xdr:cNvSpPr>
      </xdr:nvSpPr>
      <xdr:spPr>
        <a:xfrm>
          <a:off x="228600" y="9163050"/>
          <a:ext cx="102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228600</xdr:colOff>
      <xdr:row>44</xdr:row>
      <xdr:rowOff>0</xdr:rowOff>
    </xdr:from>
    <xdr:to>
      <xdr:col>4</xdr:col>
      <xdr:colOff>238125</xdr:colOff>
      <xdr:row>44</xdr:row>
      <xdr:rowOff>0</xdr:rowOff>
    </xdr:to>
    <xdr:sp>
      <xdr:nvSpPr>
        <xdr:cNvPr id="14" name="Line 14"/>
        <xdr:cNvSpPr>
          <a:spLocks/>
        </xdr:cNvSpPr>
      </xdr:nvSpPr>
      <xdr:spPr>
        <a:xfrm>
          <a:off x="228600" y="9163050"/>
          <a:ext cx="1990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xdr:colOff>
      <xdr:row>44</xdr:row>
      <xdr:rowOff>0</xdr:rowOff>
    </xdr:from>
    <xdr:to>
      <xdr:col>3</xdr:col>
      <xdr:colOff>438150</xdr:colOff>
      <xdr:row>44</xdr:row>
      <xdr:rowOff>0</xdr:rowOff>
    </xdr:to>
    <xdr:sp>
      <xdr:nvSpPr>
        <xdr:cNvPr id="15" name="Line 15"/>
        <xdr:cNvSpPr>
          <a:spLocks/>
        </xdr:cNvSpPr>
      </xdr:nvSpPr>
      <xdr:spPr>
        <a:xfrm flipH="1">
          <a:off x="323850" y="9163050"/>
          <a:ext cx="16573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44</xdr:row>
      <xdr:rowOff>0</xdr:rowOff>
    </xdr:from>
    <xdr:to>
      <xdr:col>4</xdr:col>
      <xdr:colOff>542925</xdr:colOff>
      <xdr:row>44</xdr:row>
      <xdr:rowOff>0</xdr:rowOff>
    </xdr:to>
    <xdr:sp>
      <xdr:nvSpPr>
        <xdr:cNvPr id="16" name="Line 16"/>
        <xdr:cNvSpPr>
          <a:spLocks/>
        </xdr:cNvSpPr>
      </xdr:nvSpPr>
      <xdr:spPr>
        <a:xfrm>
          <a:off x="2028825" y="9163050"/>
          <a:ext cx="4953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57150</xdr:colOff>
      <xdr:row>44</xdr:row>
      <xdr:rowOff>0</xdr:rowOff>
    </xdr:from>
    <xdr:to>
      <xdr:col>8</xdr:col>
      <xdr:colOff>390525</xdr:colOff>
      <xdr:row>44</xdr:row>
      <xdr:rowOff>0</xdr:rowOff>
    </xdr:to>
    <xdr:sp>
      <xdr:nvSpPr>
        <xdr:cNvPr id="17" name="Line 17"/>
        <xdr:cNvSpPr>
          <a:spLocks/>
        </xdr:cNvSpPr>
      </xdr:nvSpPr>
      <xdr:spPr>
        <a:xfrm>
          <a:off x="5010150" y="9163050"/>
          <a:ext cx="333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57150</xdr:colOff>
      <xdr:row>44</xdr:row>
      <xdr:rowOff>0</xdr:rowOff>
    </xdr:from>
    <xdr:to>
      <xdr:col>11</xdr:col>
      <xdr:colOff>495300</xdr:colOff>
      <xdr:row>44</xdr:row>
      <xdr:rowOff>0</xdr:rowOff>
    </xdr:to>
    <xdr:sp>
      <xdr:nvSpPr>
        <xdr:cNvPr id="18" name="Line 18"/>
        <xdr:cNvSpPr>
          <a:spLocks/>
        </xdr:cNvSpPr>
      </xdr:nvSpPr>
      <xdr:spPr>
        <a:xfrm>
          <a:off x="6915150" y="9163050"/>
          <a:ext cx="4381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19050</xdr:colOff>
      <xdr:row>44</xdr:row>
      <xdr:rowOff>0</xdr:rowOff>
    </xdr:from>
    <xdr:to>
      <xdr:col>14</xdr:col>
      <xdr:colOff>466725</xdr:colOff>
      <xdr:row>44</xdr:row>
      <xdr:rowOff>0</xdr:rowOff>
    </xdr:to>
    <xdr:sp>
      <xdr:nvSpPr>
        <xdr:cNvPr id="19" name="Line 19"/>
        <xdr:cNvSpPr>
          <a:spLocks/>
        </xdr:cNvSpPr>
      </xdr:nvSpPr>
      <xdr:spPr>
        <a:xfrm>
          <a:off x="8953500" y="9163050"/>
          <a:ext cx="447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44</xdr:row>
      <xdr:rowOff>0</xdr:rowOff>
    </xdr:from>
    <xdr:to>
      <xdr:col>8</xdr:col>
      <xdr:colOff>476250</xdr:colOff>
      <xdr:row>44</xdr:row>
      <xdr:rowOff>0</xdr:rowOff>
    </xdr:to>
    <xdr:sp>
      <xdr:nvSpPr>
        <xdr:cNvPr id="20" name="Line 20"/>
        <xdr:cNvSpPr>
          <a:spLocks/>
        </xdr:cNvSpPr>
      </xdr:nvSpPr>
      <xdr:spPr>
        <a:xfrm>
          <a:off x="2133600" y="9163050"/>
          <a:ext cx="32956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66675</xdr:colOff>
      <xdr:row>44</xdr:row>
      <xdr:rowOff>0</xdr:rowOff>
    </xdr:from>
    <xdr:to>
      <xdr:col>14</xdr:col>
      <xdr:colOff>466725</xdr:colOff>
      <xdr:row>44</xdr:row>
      <xdr:rowOff>0</xdr:rowOff>
    </xdr:to>
    <xdr:sp>
      <xdr:nvSpPr>
        <xdr:cNvPr id="21" name="Line 21"/>
        <xdr:cNvSpPr>
          <a:spLocks/>
        </xdr:cNvSpPr>
      </xdr:nvSpPr>
      <xdr:spPr>
        <a:xfrm>
          <a:off x="6924675" y="9163050"/>
          <a:ext cx="2476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44</xdr:row>
      <xdr:rowOff>0</xdr:rowOff>
    </xdr:from>
    <xdr:to>
      <xdr:col>2</xdr:col>
      <xdr:colOff>504825</xdr:colOff>
      <xdr:row>44</xdr:row>
      <xdr:rowOff>0</xdr:rowOff>
    </xdr:to>
    <xdr:sp>
      <xdr:nvSpPr>
        <xdr:cNvPr id="22" name="Line 22"/>
        <xdr:cNvSpPr>
          <a:spLocks/>
        </xdr:cNvSpPr>
      </xdr:nvSpPr>
      <xdr:spPr>
        <a:xfrm>
          <a:off x="809625" y="91630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44</xdr:row>
      <xdr:rowOff>0</xdr:rowOff>
    </xdr:from>
    <xdr:to>
      <xdr:col>2</xdr:col>
      <xdr:colOff>552450</xdr:colOff>
      <xdr:row>44</xdr:row>
      <xdr:rowOff>0</xdr:rowOff>
    </xdr:to>
    <xdr:sp>
      <xdr:nvSpPr>
        <xdr:cNvPr id="23" name="Line 23"/>
        <xdr:cNvSpPr>
          <a:spLocks/>
        </xdr:cNvSpPr>
      </xdr:nvSpPr>
      <xdr:spPr>
        <a:xfrm>
          <a:off x="809625" y="91630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44</xdr:row>
      <xdr:rowOff>0</xdr:rowOff>
    </xdr:from>
    <xdr:to>
      <xdr:col>3</xdr:col>
      <xdr:colOff>438150</xdr:colOff>
      <xdr:row>44</xdr:row>
      <xdr:rowOff>0</xdr:rowOff>
    </xdr:to>
    <xdr:sp>
      <xdr:nvSpPr>
        <xdr:cNvPr id="24" name="Line 24"/>
        <xdr:cNvSpPr>
          <a:spLocks/>
        </xdr:cNvSpPr>
      </xdr:nvSpPr>
      <xdr:spPr>
        <a:xfrm>
          <a:off x="1666875" y="9163050"/>
          <a:ext cx="314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123825</xdr:colOff>
      <xdr:row>44</xdr:row>
      <xdr:rowOff>0</xdr:rowOff>
    </xdr:from>
    <xdr:to>
      <xdr:col>2</xdr:col>
      <xdr:colOff>571500</xdr:colOff>
      <xdr:row>44</xdr:row>
      <xdr:rowOff>0</xdr:rowOff>
    </xdr:to>
    <xdr:sp>
      <xdr:nvSpPr>
        <xdr:cNvPr id="25" name="Line 25"/>
        <xdr:cNvSpPr>
          <a:spLocks/>
        </xdr:cNvSpPr>
      </xdr:nvSpPr>
      <xdr:spPr>
        <a:xfrm>
          <a:off x="352425" y="9163050"/>
          <a:ext cx="10191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266700</xdr:colOff>
      <xdr:row>1</xdr:row>
      <xdr:rowOff>200025</xdr:rowOff>
    </xdr:from>
    <xdr:to>
      <xdr:col>9</xdr:col>
      <xdr:colOff>247650</xdr:colOff>
      <xdr:row>2</xdr:row>
      <xdr:rowOff>0</xdr:rowOff>
    </xdr:to>
    <xdr:sp>
      <xdr:nvSpPr>
        <xdr:cNvPr id="26" name="Line 26"/>
        <xdr:cNvSpPr>
          <a:spLocks/>
        </xdr:cNvSpPr>
      </xdr:nvSpPr>
      <xdr:spPr>
        <a:xfrm>
          <a:off x="3343275" y="361950"/>
          <a:ext cx="23336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42</xdr:row>
      <xdr:rowOff>9525</xdr:rowOff>
    </xdr:from>
    <xdr:to>
      <xdr:col>2</xdr:col>
      <xdr:colOff>676275</xdr:colOff>
      <xdr:row>45</xdr:row>
      <xdr:rowOff>0</xdr:rowOff>
    </xdr:to>
    <xdr:sp>
      <xdr:nvSpPr>
        <xdr:cNvPr id="1" name="Line 1"/>
        <xdr:cNvSpPr>
          <a:spLocks/>
        </xdr:cNvSpPr>
      </xdr:nvSpPr>
      <xdr:spPr>
        <a:xfrm flipH="1">
          <a:off x="3390900" y="8620125"/>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42</xdr:row>
      <xdr:rowOff>9525</xdr:rowOff>
    </xdr:from>
    <xdr:to>
      <xdr:col>4</xdr:col>
      <xdr:colOff>523875</xdr:colOff>
      <xdr:row>45</xdr:row>
      <xdr:rowOff>0</xdr:rowOff>
    </xdr:to>
    <xdr:sp>
      <xdr:nvSpPr>
        <xdr:cNvPr id="2" name="Line 2"/>
        <xdr:cNvSpPr>
          <a:spLocks/>
        </xdr:cNvSpPr>
      </xdr:nvSpPr>
      <xdr:spPr>
        <a:xfrm flipH="1">
          <a:off x="5486400" y="8620125"/>
          <a:ext cx="9525" cy="752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5"/>
  <sheetViews>
    <sheetView rightToLeft="1" zoomScalePageLayoutView="0" workbookViewId="0" topLeftCell="A1">
      <selection activeCell="B6" sqref="B6:D7"/>
    </sheetView>
  </sheetViews>
  <sheetFormatPr defaultColWidth="9.140625" defaultRowHeight="12.75"/>
  <cols>
    <col min="1" max="1" width="3.421875" style="38" bestFit="1" customWidth="1"/>
    <col min="2" max="2" width="8.57421875" style="5" customWidth="1"/>
    <col min="3" max="3" width="11.140625" style="5" customWidth="1"/>
    <col min="4" max="4" width="6.57421875" style="39" customWidth="1"/>
    <col min="5" max="5" width="16.421875" style="39" customWidth="1"/>
    <col min="6" max="6" width="6.140625" style="39" customWidth="1"/>
    <col min="7" max="7" width="15.00390625" style="39" customWidth="1"/>
    <col min="8" max="8" width="7.00390625" style="39" customWidth="1"/>
    <col min="9" max="9" width="7.140625" style="39" bestFit="1" customWidth="1"/>
    <col min="10" max="10" width="15.7109375" style="39" customWidth="1"/>
    <col min="11" max="11" width="5.7109375" style="39" customWidth="1"/>
    <col min="12" max="12" width="15.8515625" style="39" customWidth="1"/>
    <col min="13" max="13" width="8.28125" style="39" customWidth="1"/>
    <col min="14" max="15" width="7.00390625" style="39" customWidth="1"/>
    <col min="16" max="16" width="0.85546875" style="5" customWidth="1"/>
    <col min="17" max="16384" width="9.140625" style="5" customWidth="1"/>
  </cols>
  <sheetData>
    <row r="1" spans="1:16" ht="12.75">
      <c r="A1" s="1"/>
      <c r="B1" s="2"/>
      <c r="C1" s="2"/>
      <c r="D1" s="3"/>
      <c r="E1" s="3"/>
      <c r="F1" s="3"/>
      <c r="G1" s="159" t="s">
        <v>0</v>
      </c>
      <c r="H1" s="159"/>
      <c r="I1" s="159"/>
      <c r="J1" s="3"/>
      <c r="K1" s="3"/>
      <c r="L1" s="3"/>
      <c r="M1" s="3"/>
      <c r="N1" s="3"/>
      <c r="O1" s="3"/>
      <c r="P1" s="2"/>
    </row>
    <row r="2" spans="1:16" ht="16.5" customHeight="1">
      <c r="A2" s="1"/>
      <c r="B2" s="6"/>
      <c r="C2" s="6"/>
      <c r="D2" s="160" t="s">
        <v>154</v>
      </c>
      <c r="E2" s="160"/>
      <c r="F2" s="160"/>
      <c r="G2" s="160"/>
      <c r="H2" s="160"/>
      <c r="I2" s="160"/>
      <c r="J2" s="160"/>
      <c r="K2" s="160"/>
      <c r="L2" s="160"/>
      <c r="M2" s="7"/>
      <c r="N2" s="3"/>
      <c r="O2" s="7"/>
      <c r="P2" s="8"/>
    </row>
    <row r="3" spans="1:16" ht="19.5" customHeight="1">
      <c r="A3" s="1"/>
      <c r="B3" s="2"/>
      <c r="C3" s="4"/>
      <c r="D3" s="159" t="s">
        <v>160</v>
      </c>
      <c r="E3" s="159"/>
      <c r="F3" s="159"/>
      <c r="G3" s="159"/>
      <c r="H3" s="159"/>
      <c r="I3" s="159"/>
      <c r="J3" s="159"/>
      <c r="K3" s="159"/>
      <c r="L3" s="159"/>
      <c r="M3" s="158" t="s">
        <v>1</v>
      </c>
      <c r="N3" s="158"/>
      <c r="O3" s="73"/>
      <c r="P3" s="9"/>
    </row>
    <row r="4" spans="1:16" ht="12.75" customHeight="1">
      <c r="A4" s="1"/>
      <c r="B4" s="10" t="s">
        <v>2</v>
      </c>
      <c r="C4" s="10"/>
      <c r="D4" s="10"/>
      <c r="E4" s="11" t="s">
        <v>3</v>
      </c>
      <c r="F4" s="12" t="s">
        <v>4</v>
      </c>
      <c r="G4" s="12"/>
      <c r="H4" s="12"/>
      <c r="I4" s="13" t="s">
        <v>5</v>
      </c>
      <c r="J4" s="14">
        <v>141001</v>
      </c>
      <c r="K4" s="14"/>
      <c r="L4" s="73"/>
      <c r="M4" s="158" t="s">
        <v>6</v>
      </c>
      <c r="N4" s="158"/>
      <c r="O4" s="73"/>
      <c r="P4" s="15"/>
    </row>
    <row r="5" spans="1:16" ht="15.75" customHeight="1">
      <c r="A5" s="16">
        <v>-1</v>
      </c>
      <c r="B5" s="164" t="s">
        <v>185</v>
      </c>
      <c r="C5" s="164"/>
      <c r="D5" s="164"/>
      <c r="E5" s="3"/>
      <c r="F5" s="3"/>
      <c r="G5" s="3"/>
      <c r="H5" s="3"/>
      <c r="I5" s="3"/>
      <c r="J5" s="3"/>
      <c r="K5" s="3"/>
      <c r="L5" s="165" t="s">
        <v>7</v>
      </c>
      <c r="M5" s="165"/>
      <c r="N5" s="165"/>
      <c r="O5" s="3"/>
      <c r="P5" s="17"/>
    </row>
    <row r="6" spans="1:16" s="77" customFormat="1" ht="30.75" customHeight="1">
      <c r="A6" s="74"/>
      <c r="B6" s="161" t="s">
        <v>8</v>
      </c>
      <c r="C6" s="161"/>
      <c r="D6" s="161"/>
      <c r="E6" s="75" t="s">
        <v>143</v>
      </c>
      <c r="F6" s="162" t="s">
        <v>133</v>
      </c>
      <c r="G6" s="75" t="s">
        <v>150</v>
      </c>
      <c r="H6" s="162" t="s">
        <v>133</v>
      </c>
      <c r="I6" s="162" t="s">
        <v>9</v>
      </c>
      <c r="J6" s="75" t="s">
        <v>132</v>
      </c>
      <c r="K6" s="162" t="s">
        <v>133</v>
      </c>
      <c r="L6" s="75" t="s">
        <v>132</v>
      </c>
      <c r="M6" s="162" t="s">
        <v>133</v>
      </c>
      <c r="N6" s="162" t="s">
        <v>9</v>
      </c>
      <c r="O6" s="76"/>
      <c r="P6" s="17"/>
    </row>
    <row r="7" spans="1:16" s="77" customFormat="1" ht="30.75" customHeight="1">
      <c r="A7" s="74"/>
      <c r="B7" s="161"/>
      <c r="C7" s="161"/>
      <c r="D7" s="161"/>
      <c r="E7" s="75" t="s">
        <v>161</v>
      </c>
      <c r="F7" s="163"/>
      <c r="G7" s="75" t="s">
        <v>169</v>
      </c>
      <c r="H7" s="163"/>
      <c r="I7" s="163"/>
      <c r="J7" s="75" t="s">
        <v>153</v>
      </c>
      <c r="K7" s="163"/>
      <c r="L7" s="75" t="s">
        <v>170</v>
      </c>
      <c r="M7" s="163"/>
      <c r="N7" s="163"/>
      <c r="O7" s="76"/>
      <c r="P7" s="17"/>
    </row>
    <row r="8" spans="1:16" ht="15.75" customHeight="1">
      <c r="A8" s="18"/>
      <c r="B8" s="166" t="s">
        <v>10</v>
      </c>
      <c r="C8" s="166"/>
      <c r="D8" s="166"/>
      <c r="E8" s="19">
        <v>163658</v>
      </c>
      <c r="F8" s="19">
        <f aca="true" t="shared" si="0" ref="F8:F21">E8/$E$8*100</f>
        <v>100</v>
      </c>
      <c r="G8" s="19">
        <v>78089</v>
      </c>
      <c r="H8" s="19">
        <f>G8/$G$8*100</f>
        <v>100</v>
      </c>
      <c r="I8" s="20">
        <f>G8/E8*100</f>
        <v>47.714746605726575</v>
      </c>
      <c r="J8" s="19">
        <v>149586</v>
      </c>
      <c r="K8" s="19">
        <f>J8/$J$8*100</f>
        <v>100</v>
      </c>
      <c r="L8" s="19">
        <v>74817</v>
      </c>
      <c r="M8" s="21">
        <f>L8/$L$8*100</f>
        <v>100</v>
      </c>
      <c r="N8" s="22">
        <f>L8/J8*100</f>
        <v>50.01604428221892</v>
      </c>
      <c r="O8" s="3"/>
      <c r="P8" s="8"/>
    </row>
    <row r="9" spans="1:16" ht="15.75" customHeight="1">
      <c r="A9" s="18"/>
      <c r="B9" s="166" t="s">
        <v>11</v>
      </c>
      <c r="C9" s="166"/>
      <c r="D9" s="166"/>
      <c r="E9" s="23">
        <v>-124458</v>
      </c>
      <c r="F9" s="19">
        <f t="shared" si="0"/>
        <v>-76.04761148248176</v>
      </c>
      <c r="G9" s="23">
        <v>-59520</v>
      </c>
      <c r="H9" s="19">
        <f aca="true" t="shared" si="1" ref="H9:H21">G9/$G$8*100</f>
        <v>-76.22072250893211</v>
      </c>
      <c r="I9" s="20">
        <f>G9/E9*100</f>
        <v>47.823362098057174</v>
      </c>
      <c r="J9" s="23">
        <v>-101841</v>
      </c>
      <c r="K9" s="19">
        <f aca="true" t="shared" si="2" ref="K9:K21">J9/$J$8*100</f>
        <v>-68.0819060607276</v>
      </c>
      <c r="L9" s="23">
        <v>-49294</v>
      </c>
      <c r="M9" s="21">
        <f aca="true" t="shared" si="3" ref="M9:M21">L9/$L$8*100</f>
        <v>-65.88609540612428</v>
      </c>
      <c r="N9" s="22">
        <f aca="true" t="shared" si="4" ref="N9:N24">L9/J9*100</f>
        <v>48.40290256380043</v>
      </c>
      <c r="O9" s="3"/>
      <c r="P9" s="8"/>
    </row>
    <row r="10" spans="1:16" ht="15.75" customHeight="1">
      <c r="A10" s="18"/>
      <c r="B10" s="166" t="s">
        <v>12</v>
      </c>
      <c r="C10" s="166"/>
      <c r="D10" s="166"/>
      <c r="E10" s="20">
        <f>SUM(E8:E9)</f>
        <v>39200</v>
      </c>
      <c r="F10" s="19">
        <f t="shared" si="0"/>
        <v>23.952388517518237</v>
      </c>
      <c r="G10" s="20">
        <f>SUM(G8:G9)</f>
        <v>18569</v>
      </c>
      <c r="H10" s="19">
        <f t="shared" si="1"/>
        <v>23.779277491067884</v>
      </c>
      <c r="I10" s="20">
        <f>G10/E10*100</f>
        <v>47.369897959183675</v>
      </c>
      <c r="J10" s="20">
        <f>SUM(J8:J9)</f>
        <v>47745</v>
      </c>
      <c r="K10" s="19">
        <f t="shared" si="2"/>
        <v>31.918093939272392</v>
      </c>
      <c r="L10" s="20">
        <f>SUM(L8:L9)</f>
        <v>25523</v>
      </c>
      <c r="M10" s="21">
        <f t="shared" si="3"/>
        <v>34.11390459387572</v>
      </c>
      <c r="N10" s="22">
        <f t="shared" si="4"/>
        <v>53.45690648235417</v>
      </c>
      <c r="O10" s="3"/>
      <c r="P10" s="8"/>
    </row>
    <row r="11" spans="1:16" ht="15.75" customHeight="1">
      <c r="A11" s="18"/>
      <c r="B11" s="166" t="s">
        <v>13</v>
      </c>
      <c r="C11" s="166"/>
      <c r="D11" s="166"/>
      <c r="E11" s="20">
        <v>-19350</v>
      </c>
      <c r="F11" s="19">
        <f t="shared" si="0"/>
        <v>-11.823436678928008</v>
      </c>
      <c r="G11" s="20">
        <v>-9023</v>
      </c>
      <c r="H11" s="19">
        <f t="shared" si="1"/>
        <v>-11.554764435451856</v>
      </c>
      <c r="I11" s="20">
        <f>G11/E11*100</f>
        <v>46.63049095607235</v>
      </c>
      <c r="J11" s="20">
        <v>-20896</v>
      </c>
      <c r="K11" s="19">
        <f t="shared" si="2"/>
        <v>-13.969221718610031</v>
      </c>
      <c r="L11" s="20">
        <v>-9191</v>
      </c>
      <c r="M11" s="21">
        <f t="shared" si="3"/>
        <v>-12.28464119117313</v>
      </c>
      <c r="N11" s="22">
        <f t="shared" si="4"/>
        <v>43.98449464012251</v>
      </c>
      <c r="O11" s="3"/>
      <c r="P11" s="8"/>
    </row>
    <row r="12" spans="1:16" ht="15.75" customHeight="1">
      <c r="A12" s="18"/>
      <c r="B12" s="166" t="s">
        <v>14</v>
      </c>
      <c r="C12" s="166"/>
      <c r="D12" s="166"/>
      <c r="E12" s="19">
        <v>0</v>
      </c>
      <c r="F12" s="19">
        <f t="shared" si="0"/>
        <v>0</v>
      </c>
      <c r="G12" s="23">
        <v>0</v>
      </c>
      <c r="H12" s="19">
        <f t="shared" si="1"/>
        <v>0</v>
      </c>
      <c r="I12" s="20" t="s">
        <v>15</v>
      </c>
      <c r="J12" s="23">
        <v>0</v>
      </c>
      <c r="K12" s="19">
        <f t="shared" si="2"/>
        <v>0</v>
      </c>
      <c r="L12" s="23">
        <v>0</v>
      </c>
      <c r="M12" s="21">
        <f t="shared" si="3"/>
        <v>0</v>
      </c>
      <c r="N12" s="22">
        <v>0</v>
      </c>
      <c r="O12" s="3"/>
      <c r="P12" s="8"/>
    </row>
    <row r="13" spans="1:16" ht="15.75" customHeight="1">
      <c r="A13" s="18"/>
      <c r="B13" s="166" t="s">
        <v>16</v>
      </c>
      <c r="C13" s="166"/>
      <c r="D13" s="166"/>
      <c r="E13" s="20">
        <f>SUM(E10:E12)</f>
        <v>19850</v>
      </c>
      <c r="F13" s="19">
        <f t="shared" si="0"/>
        <v>12.12895183859023</v>
      </c>
      <c r="G13" s="20">
        <f>SUM(G10:G12)</f>
        <v>9546</v>
      </c>
      <c r="H13" s="19">
        <f t="shared" si="1"/>
        <v>12.224513055616027</v>
      </c>
      <c r="I13" s="20">
        <f>G13/E13*100</f>
        <v>48.09068010075567</v>
      </c>
      <c r="J13" s="20">
        <f>SUM(J10:J12)</f>
        <v>26849</v>
      </c>
      <c r="K13" s="19">
        <f t="shared" si="2"/>
        <v>17.948872220662363</v>
      </c>
      <c r="L13" s="20">
        <f>SUM(L10:L12)</f>
        <v>16332</v>
      </c>
      <c r="M13" s="21">
        <f t="shared" si="3"/>
        <v>21.829263402702594</v>
      </c>
      <c r="N13" s="22">
        <f t="shared" si="4"/>
        <v>60.82908115758501</v>
      </c>
      <c r="O13" s="3"/>
      <c r="P13" s="8"/>
    </row>
    <row r="14" spans="1:16" ht="15.75" customHeight="1">
      <c r="A14" s="18"/>
      <c r="B14" s="166" t="s">
        <v>17</v>
      </c>
      <c r="C14" s="166"/>
      <c r="D14" s="166"/>
      <c r="E14" s="19">
        <v>-900</v>
      </c>
      <c r="F14" s="19">
        <f t="shared" si="0"/>
        <v>-0.5499272873920004</v>
      </c>
      <c r="G14" s="23">
        <v>-577</v>
      </c>
      <c r="H14" s="19">
        <f t="shared" si="1"/>
        <v>-0.7389004853436463</v>
      </c>
      <c r="I14" s="20">
        <f>G14/E14*100</f>
        <v>64.11111111111111</v>
      </c>
      <c r="J14" s="23">
        <v>-1428</v>
      </c>
      <c r="K14" s="19">
        <f t="shared" si="2"/>
        <v>-0.9546347920259917</v>
      </c>
      <c r="L14" s="23">
        <v>-777</v>
      </c>
      <c r="M14" s="21">
        <f t="shared" si="3"/>
        <v>-1.0385340230161595</v>
      </c>
      <c r="N14" s="22">
        <f t="shared" si="4"/>
        <v>54.41176470588235</v>
      </c>
      <c r="O14" s="3"/>
      <c r="P14" s="8"/>
    </row>
    <row r="15" spans="1:16" ht="15.75" customHeight="1">
      <c r="A15" s="18"/>
      <c r="B15" s="166" t="s">
        <v>18</v>
      </c>
      <c r="C15" s="166"/>
      <c r="D15" s="166"/>
      <c r="E15" s="19">
        <v>0</v>
      </c>
      <c r="F15" s="19">
        <f t="shared" si="0"/>
        <v>0</v>
      </c>
      <c r="G15" s="19">
        <v>0</v>
      </c>
      <c r="H15" s="19">
        <f t="shared" si="1"/>
        <v>0</v>
      </c>
      <c r="I15" s="24">
        <v>0</v>
      </c>
      <c r="J15" s="19">
        <v>0</v>
      </c>
      <c r="K15" s="19">
        <f t="shared" si="2"/>
        <v>0</v>
      </c>
      <c r="L15" s="19">
        <v>0</v>
      </c>
      <c r="M15" s="21">
        <f t="shared" si="3"/>
        <v>0</v>
      </c>
      <c r="N15" s="22">
        <v>0</v>
      </c>
      <c r="O15" s="3"/>
      <c r="P15" s="8"/>
    </row>
    <row r="16" spans="1:16" ht="15.75" customHeight="1">
      <c r="A16" s="18"/>
      <c r="B16" s="166" t="s">
        <v>19</v>
      </c>
      <c r="C16" s="166"/>
      <c r="D16" s="166"/>
      <c r="E16" s="19">
        <v>-1276</v>
      </c>
      <c r="F16" s="19">
        <f t="shared" si="0"/>
        <v>-0.7796746874579916</v>
      </c>
      <c r="G16" s="19">
        <v>-796</v>
      </c>
      <c r="H16" s="19">
        <f t="shared" si="1"/>
        <v>-1.0193497163492937</v>
      </c>
      <c r="I16" s="20">
        <v>0</v>
      </c>
      <c r="J16" s="19">
        <v>-177</v>
      </c>
      <c r="K16" s="19">
        <f t="shared" si="2"/>
        <v>-0.11832658136456621</v>
      </c>
      <c r="L16" s="19">
        <v>-452</v>
      </c>
      <c r="M16" s="21">
        <f t="shared" si="3"/>
        <v>-0.6041407701458225</v>
      </c>
      <c r="N16" s="22">
        <v>0</v>
      </c>
      <c r="O16" s="3"/>
      <c r="P16" s="8"/>
    </row>
    <row r="17" spans="1:16" ht="15.75" customHeight="1">
      <c r="A17" s="18"/>
      <c r="B17" s="168" t="s">
        <v>20</v>
      </c>
      <c r="C17" s="168"/>
      <c r="D17" s="168"/>
      <c r="E17" s="20">
        <f>SUM(E13:E16)</f>
        <v>17674</v>
      </c>
      <c r="F17" s="19">
        <f t="shared" si="0"/>
        <v>10.79934986374024</v>
      </c>
      <c r="G17" s="20">
        <f>SUM(G13:G16)</f>
        <v>8173</v>
      </c>
      <c r="H17" s="19">
        <f t="shared" si="1"/>
        <v>10.466262853923087</v>
      </c>
      <c r="I17" s="20">
        <f>G17/E17*100</f>
        <v>46.243068914790086</v>
      </c>
      <c r="J17" s="20">
        <f>SUM(J13:J16)</f>
        <v>25244</v>
      </c>
      <c r="K17" s="19">
        <f t="shared" si="2"/>
        <v>16.875910847271804</v>
      </c>
      <c r="L17" s="20">
        <f>SUM(L13:L16)</f>
        <v>15103</v>
      </c>
      <c r="M17" s="21">
        <f t="shared" si="3"/>
        <v>20.186588609540614</v>
      </c>
      <c r="N17" s="22">
        <f t="shared" si="4"/>
        <v>59.828077959119</v>
      </c>
      <c r="O17" s="3"/>
      <c r="P17" s="8"/>
    </row>
    <row r="18" spans="1:16" ht="15.75" customHeight="1">
      <c r="A18" s="18"/>
      <c r="B18" s="166" t="s">
        <v>21</v>
      </c>
      <c r="C18" s="166"/>
      <c r="D18" s="166"/>
      <c r="E18" s="19">
        <v>0</v>
      </c>
      <c r="F18" s="19">
        <f t="shared" si="0"/>
        <v>0</v>
      </c>
      <c r="G18" s="19">
        <v>0</v>
      </c>
      <c r="H18" s="19">
        <f t="shared" si="1"/>
        <v>0</v>
      </c>
      <c r="I18" s="24">
        <v>0</v>
      </c>
      <c r="J18" s="19">
        <v>0</v>
      </c>
      <c r="K18" s="19">
        <f t="shared" si="2"/>
        <v>0</v>
      </c>
      <c r="L18" s="19">
        <v>0</v>
      </c>
      <c r="M18" s="21">
        <f t="shared" si="3"/>
        <v>0</v>
      </c>
      <c r="N18" s="22">
        <v>0</v>
      </c>
      <c r="O18" s="3"/>
      <c r="P18" s="8"/>
    </row>
    <row r="19" spans="1:16" ht="15.75" customHeight="1">
      <c r="A19" s="18"/>
      <c r="B19" s="166" t="s">
        <v>22</v>
      </c>
      <c r="C19" s="166"/>
      <c r="D19" s="166"/>
      <c r="E19" s="20">
        <f>SUM(E17:E18)</f>
        <v>17674</v>
      </c>
      <c r="F19" s="19">
        <f t="shared" si="0"/>
        <v>10.79934986374024</v>
      </c>
      <c r="G19" s="20">
        <f>SUM(G17:G18)</f>
        <v>8173</v>
      </c>
      <c r="H19" s="19">
        <f t="shared" si="1"/>
        <v>10.466262853923087</v>
      </c>
      <c r="I19" s="20">
        <f aca="true" t="shared" si="5" ref="I19:I24">G19/E19*100</f>
        <v>46.243068914790086</v>
      </c>
      <c r="J19" s="20">
        <f>SUM(J17:J18)</f>
        <v>25244</v>
      </c>
      <c r="K19" s="19">
        <f t="shared" si="2"/>
        <v>16.875910847271804</v>
      </c>
      <c r="L19" s="20">
        <f>SUM(L17:L18)</f>
        <v>15103</v>
      </c>
      <c r="M19" s="21">
        <f t="shared" si="3"/>
        <v>20.186588609540614</v>
      </c>
      <c r="N19" s="22">
        <f t="shared" si="4"/>
        <v>59.828077959119</v>
      </c>
      <c r="O19" s="3"/>
      <c r="P19" s="8"/>
    </row>
    <row r="20" spans="1:16" ht="15.75" customHeight="1">
      <c r="A20" s="18"/>
      <c r="B20" s="166" t="s">
        <v>23</v>
      </c>
      <c r="C20" s="166"/>
      <c r="D20" s="166"/>
      <c r="E20" s="19">
        <v>-3804</v>
      </c>
      <c r="F20" s="19">
        <f t="shared" si="0"/>
        <v>-2.3243593347101883</v>
      </c>
      <c r="G20" s="23">
        <v>-1869</v>
      </c>
      <c r="H20" s="19">
        <f t="shared" si="1"/>
        <v>-2.3934228892673746</v>
      </c>
      <c r="I20" s="20">
        <v>0</v>
      </c>
      <c r="J20" s="23">
        <v>-5129</v>
      </c>
      <c r="K20" s="19">
        <f t="shared" si="2"/>
        <v>-3.428796812535932</v>
      </c>
      <c r="L20" s="23">
        <v>-3062</v>
      </c>
      <c r="M20" s="21">
        <f t="shared" si="3"/>
        <v>-4.092652739350682</v>
      </c>
      <c r="N20" s="22">
        <f t="shared" si="4"/>
        <v>59.699746539286416</v>
      </c>
      <c r="O20" s="3"/>
      <c r="P20" s="8"/>
    </row>
    <row r="21" spans="1:16" ht="15.75" customHeight="1">
      <c r="A21" s="18"/>
      <c r="B21" s="166" t="s">
        <v>24</v>
      </c>
      <c r="C21" s="166"/>
      <c r="D21" s="166"/>
      <c r="E21" s="20">
        <f>SUM(E19:E20)</f>
        <v>13870</v>
      </c>
      <c r="F21" s="19">
        <f t="shared" si="0"/>
        <v>8.47499052903005</v>
      </c>
      <c r="G21" s="20">
        <f>SUM(G19:G20)</f>
        <v>6304</v>
      </c>
      <c r="H21" s="19">
        <f t="shared" si="1"/>
        <v>8.072839964655714</v>
      </c>
      <c r="I21" s="20">
        <f t="shared" si="5"/>
        <v>45.4506128334535</v>
      </c>
      <c r="J21" s="20">
        <f>SUM(J19:J20)</f>
        <v>20115</v>
      </c>
      <c r="K21" s="19">
        <f t="shared" si="2"/>
        <v>13.447114034735872</v>
      </c>
      <c r="L21" s="20">
        <f>SUM(L19:L20)</f>
        <v>12041</v>
      </c>
      <c r="M21" s="21">
        <f t="shared" si="3"/>
        <v>16.09393587018993</v>
      </c>
      <c r="N21" s="22">
        <f t="shared" si="4"/>
        <v>59.860800397713156</v>
      </c>
      <c r="O21" s="3"/>
      <c r="P21" s="8"/>
    </row>
    <row r="22" spans="1:16" ht="15.75" customHeight="1">
      <c r="A22" s="1"/>
      <c r="B22" s="167" t="s">
        <v>25</v>
      </c>
      <c r="C22" s="167"/>
      <c r="D22" s="167"/>
      <c r="E22" s="25">
        <f>E13/31.5</f>
        <v>630.1587301587301</v>
      </c>
      <c r="F22" s="19"/>
      <c r="G22" s="25">
        <f>G13/31.5</f>
        <v>303.04761904761904</v>
      </c>
      <c r="H22" s="25"/>
      <c r="I22" s="20">
        <f t="shared" si="5"/>
        <v>48.09068010075567</v>
      </c>
      <c r="J22" s="25">
        <f>J13/31.5</f>
        <v>852.3492063492064</v>
      </c>
      <c r="K22" s="26"/>
      <c r="L22" s="25">
        <f>L13/31.5</f>
        <v>518.4761904761905</v>
      </c>
      <c r="M22" s="21"/>
      <c r="N22" s="22">
        <f t="shared" si="4"/>
        <v>60.82908115758501</v>
      </c>
      <c r="O22" s="3"/>
      <c r="P22" s="2"/>
    </row>
    <row r="23" spans="1:16" ht="15.75" customHeight="1">
      <c r="A23" s="18"/>
      <c r="B23" s="167" t="s">
        <v>26</v>
      </c>
      <c r="C23" s="167"/>
      <c r="D23" s="167"/>
      <c r="E23" s="25">
        <f>E19/31.5</f>
        <v>561.0793650793651</v>
      </c>
      <c r="F23" s="19"/>
      <c r="G23" s="25">
        <f>G19/31.5</f>
        <v>259.46031746031747</v>
      </c>
      <c r="H23" s="27"/>
      <c r="I23" s="20">
        <f t="shared" si="5"/>
        <v>46.24306891479009</v>
      </c>
      <c r="J23" s="25">
        <f>J19/31.5</f>
        <v>801.3968253968254</v>
      </c>
      <c r="K23" s="27"/>
      <c r="L23" s="25">
        <f>L19/31.5</f>
        <v>479.46031746031747</v>
      </c>
      <c r="M23" s="21"/>
      <c r="N23" s="22">
        <f t="shared" si="4"/>
        <v>59.828077959119</v>
      </c>
      <c r="O23" s="3"/>
      <c r="P23" s="2"/>
    </row>
    <row r="24" spans="1:16" ht="15.75" customHeight="1">
      <c r="A24" s="1"/>
      <c r="B24" s="167" t="s">
        <v>27</v>
      </c>
      <c r="C24" s="167"/>
      <c r="D24" s="167"/>
      <c r="E24" s="25">
        <f>E21/31.5</f>
        <v>440.3174603174603</v>
      </c>
      <c r="F24" s="19"/>
      <c r="G24" s="25">
        <f>G21/31.5</f>
        <v>200.12698412698413</v>
      </c>
      <c r="H24" s="28"/>
      <c r="I24" s="20">
        <f t="shared" si="5"/>
        <v>45.4506128334535</v>
      </c>
      <c r="J24" s="25">
        <f>J21/31.5</f>
        <v>638.5714285714286</v>
      </c>
      <c r="K24" s="27"/>
      <c r="L24" s="25">
        <f>L21/31.5</f>
        <v>382.25396825396825</v>
      </c>
      <c r="M24" s="21"/>
      <c r="N24" s="22">
        <f t="shared" si="4"/>
        <v>59.860800397713156</v>
      </c>
      <c r="O24" s="3"/>
      <c r="P24" s="2"/>
    </row>
    <row r="25" spans="1:16" ht="15.75" customHeight="1">
      <c r="A25" s="29"/>
      <c r="B25" s="167" t="s">
        <v>28</v>
      </c>
      <c r="C25" s="167"/>
      <c r="D25" s="167"/>
      <c r="E25" s="25">
        <v>31500</v>
      </c>
      <c r="F25" s="19"/>
      <c r="G25" s="25">
        <v>31500</v>
      </c>
      <c r="H25" s="27"/>
      <c r="I25" s="27"/>
      <c r="J25" s="25">
        <v>31500</v>
      </c>
      <c r="K25" s="27"/>
      <c r="L25" s="25">
        <v>31500</v>
      </c>
      <c r="M25" s="21"/>
      <c r="N25" s="27"/>
      <c r="O25" s="3"/>
      <c r="P25" s="2"/>
    </row>
    <row r="26" spans="1:16" ht="15.75" customHeight="1">
      <c r="A26" s="29"/>
      <c r="B26" s="30"/>
      <c r="C26" s="30"/>
      <c r="D26" s="30"/>
      <c r="E26" s="31"/>
      <c r="F26" s="8"/>
      <c r="G26" s="3"/>
      <c r="H26" s="3"/>
      <c r="I26" s="3"/>
      <c r="J26" s="3"/>
      <c r="K26" s="3"/>
      <c r="L26" s="3"/>
      <c r="M26" s="3"/>
      <c r="N26" s="3"/>
      <c r="O26" s="3"/>
      <c r="P26" s="2"/>
    </row>
    <row r="27" spans="1:16" ht="15.75" customHeight="1">
      <c r="A27" s="29"/>
      <c r="B27" s="170"/>
      <c r="C27" s="170"/>
      <c r="D27" s="30"/>
      <c r="E27" s="31"/>
      <c r="F27" s="8"/>
      <c r="G27" s="3"/>
      <c r="H27" s="3"/>
      <c r="I27" s="3"/>
      <c r="J27" s="3"/>
      <c r="K27" s="3"/>
      <c r="L27" s="3"/>
      <c r="M27" s="3"/>
      <c r="N27" s="3"/>
      <c r="O27" s="3"/>
      <c r="P27" s="2"/>
    </row>
    <row r="28" spans="1:16" ht="15.75" customHeight="1">
      <c r="A28" s="29"/>
      <c r="B28" s="169"/>
      <c r="C28" s="169"/>
      <c r="D28" s="169"/>
      <c r="E28" s="169"/>
      <c r="F28" s="169"/>
      <c r="G28" s="169"/>
      <c r="H28" s="169"/>
      <c r="I28" s="169"/>
      <c r="J28" s="169"/>
      <c r="K28" s="169"/>
      <c r="L28" s="169"/>
      <c r="M28" s="169"/>
      <c r="N28" s="169"/>
      <c r="O28" s="3"/>
      <c r="P28" s="2"/>
    </row>
    <row r="29" spans="1:16" ht="15.75" customHeight="1">
      <c r="A29" s="29"/>
      <c r="B29" s="30"/>
      <c r="C29" s="30"/>
      <c r="D29" s="30"/>
      <c r="E29" s="31"/>
      <c r="F29" s="8"/>
      <c r="G29" s="3"/>
      <c r="H29" s="3"/>
      <c r="I29" s="3"/>
      <c r="J29" s="3"/>
      <c r="K29" s="3"/>
      <c r="L29" s="3"/>
      <c r="M29" s="3"/>
      <c r="N29" s="3"/>
      <c r="O29" s="3"/>
      <c r="P29" s="2"/>
    </row>
    <row r="30" spans="1:16" ht="15.75" customHeight="1">
      <c r="A30" s="29"/>
      <c r="B30" s="169"/>
      <c r="C30" s="169"/>
      <c r="D30" s="169"/>
      <c r="E30" s="169"/>
      <c r="F30" s="169"/>
      <c r="G30" s="169"/>
      <c r="H30" s="169"/>
      <c r="I30" s="169"/>
      <c r="J30" s="169"/>
      <c r="K30" s="169"/>
      <c r="L30" s="169"/>
      <c r="M30" s="169"/>
      <c r="N30" s="169"/>
      <c r="O30" s="3"/>
      <c r="P30" s="2"/>
    </row>
    <row r="31" spans="1:16" ht="15.75" customHeight="1">
      <c r="A31" s="29"/>
      <c r="B31" s="30"/>
      <c r="C31" s="30"/>
      <c r="D31" s="30"/>
      <c r="E31" s="30"/>
      <c r="F31" s="30"/>
      <c r="G31" s="30"/>
      <c r="H31" s="30"/>
      <c r="I31" s="30"/>
      <c r="J31" s="30"/>
      <c r="K31" s="30"/>
      <c r="L31" s="30"/>
      <c r="M31" s="30"/>
      <c r="N31" s="30"/>
      <c r="O31" s="3"/>
      <c r="P31" s="2"/>
    </row>
    <row r="32" spans="1:16" ht="15.75" customHeight="1">
      <c r="A32" s="29"/>
      <c r="B32" s="169"/>
      <c r="C32" s="169"/>
      <c r="D32" s="169"/>
      <c r="E32" s="169"/>
      <c r="F32" s="169"/>
      <c r="G32" s="169"/>
      <c r="H32" s="169"/>
      <c r="I32" s="169"/>
      <c r="J32" s="169"/>
      <c r="K32" s="169"/>
      <c r="L32" s="169"/>
      <c r="M32" s="169"/>
      <c r="N32" s="169"/>
      <c r="O32" s="3"/>
      <c r="P32" s="2"/>
    </row>
    <row r="33" spans="1:16" ht="15.75" customHeight="1">
      <c r="A33" s="29"/>
      <c r="B33" s="30"/>
      <c r="C33" s="30"/>
      <c r="D33" s="30"/>
      <c r="E33" s="30"/>
      <c r="F33" s="30"/>
      <c r="G33" s="30"/>
      <c r="H33" s="30"/>
      <c r="I33" s="30"/>
      <c r="J33" s="30"/>
      <c r="K33" s="30"/>
      <c r="L33" s="30"/>
      <c r="M33" s="30"/>
      <c r="N33" s="30"/>
      <c r="O33" s="3"/>
      <c r="P33" s="2"/>
    </row>
    <row r="34" spans="1:16" ht="15.75" customHeight="1">
      <c r="A34" s="29"/>
      <c r="B34" s="169"/>
      <c r="C34" s="169"/>
      <c r="D34" s="30"/>
      <c r="E34" s="30"/>
      <c r="F34" s="30"/>
      <c r="G34" s="30"/>
      <c r="H34" s="30"/>
      <c r="I34" s="30"/>
      <c r="J34" s="30"/>
      <c r="K34" s="30"/>
      <c r="L34" s="30"/>
      <c r="M34" s="30"/>
      <c r="N34" s="30"/>
      <c r="O34" s="3"/>
      <c r="P34" s="2"/>
    </row>
    <row r="35" spans="1:16" ht="15.75" customHeight="1">
      <c r="A35" s="29"/>
      <c r="B35" s="30"/>
      <c r="C35" s="30"/>
      <c r="D35" s="30"/>
      <c r="E35" s="30"/>
      <c r="F35" s="30"/>
      <c r="G35" s="30"/>
      <c r="H35" s="30"/>
      <c r="I35" s="30"/>
      <c r="J35" s="30"/>
      <c r="K35" s="30"/>
      <c r="L35" s="30"/>
      <c r="M35" s="30"/>
      <c r="N35" s="30"/>
      <c r="O35" s="3"/>
      <c r="P35" s="2"/>
    </row>
    <row r="36" spans="1:16" ht="15.75" customHeight="1">
      <c r="A36" s="29"/>
      <c r="B36" s="30"/>
      <c r="C36" s="30"/>
      <c r="D36" s="30"/>
      <c r="E36" s="30"/>
      <c r="F36" s="30"/>
      <c r="G36" s="30"/>
      <c r="H36" s="30"/>
      <c r="I36" s="30"/>
      <c r="J36" s="30"/>
      <c r="K36" s="30"/>
      <c r="L36" s="30"/>
      <c r="M36" s="30"/>
      <c r="N36" s="30"/>
      <c r="O36" s="3"/>
      <c r="P36" s="2"/>
    </row>
    <row r="37" spans="1:16" ht="15.75" customHeight="1">
      <c r="A37" s="29"/>
      <c r="B37" s="30"/>
      <c r="C37" s="30"/>
      <c r="D37" s="30"/>
      <c r="E37" s="30"/>
      <c r="F37" s="30"/>
      <c r="G37" s="30"/>
      <c r="H37" s="30"/>
      <c r="I37" s="30"/>
      <c r="J37" s="30"/>
      <c r="K37" s="30"/>
      <c r="L37" s="30"/>
      <c r="M37" s="30"/>
      <c r="N37" s="30"/>
      <c r="O37" s="3"/>
      <c r="P37" s="2"/>
    </row>
    <row r="38" spans="1:16" ht="15.75" customHeight="1">
      <c r="A38" s="29"/>
      <c r="B38" s="30"/>
      <c r="C38" s="30"/>
      <c r="D38" s="30"/>
      <c r="E38" s="30"/>
      <c r="F38" s="30"/>
      <c r="G38" s="30"/>
      <c r="H38" s="30"/>
      <c r="I38" s="30"/>
      <c r="J38" s="30"/>
      <c r="K38" s="30"/>
      <c r="L38" s="30"/>
      <c r="M38" s="30"/>
      <c r="N38" s="30"/>
      <c r="O38" s="3"/>
      <c r="P38" s="2"/>
    </row>
    <row r="39" spans="1:16" ht="15.75" customHeight="1">
      <c r="A39" s="29"/>
      <c r="B39" s="30"/>
      <c r="C39" s="30"/>
      <c r="D39" s="30"/>
      <c r="E39" s="30"/>
      <c r="F39" s="30"/>
      <c r="G39" s="30"/>
      <c r="H39" s="30"/>
      <c r="I39" s="30"/>
      <c r="J39" s="30"/>
      <c r="K39" s="30"/>
      <c r="L39" s="30"/>
      <c r="M39" s="30"/>
      <c r="N39" s="30"/>
      <c r="O39" s="3"/>
      <c r="P39" s="2"/>
    </row>
    <row r="40" spans="1:16" ht="15.75" customHeight="1">
      <c r="A40" s="29"/>
      <c r="B40" s="30"/>
      <c r="C40" s="30"/>
      <c r="D40" s="30"/>
      <c r="E40" s="30"/>
      <c r="F40" s="30"/>
      <c r="G40" s="30"/>
      <c r="H40" s="30"/>
      <c r="I40" s="30"/>
      <c r="J40" s="30"/>
      <c r="K40" s="30"/>
      <c r="L40" s="30"/>
      <c r="M40" s="30"/>
      <c r="N40" s="30"/>
      <c r="O40" s="3"/>
      <c r="P40" s="2"/>
    </row>
    <row r="41" spans="1:16" ht="15.75" customHeight="1">
      <c r="A41" s="29"/>
      <c r="B41" s="30"/>
      <c r="C41" s="30"/>
      <c r="D41" s="30"/>
      <c r="E41" s="30"/>
      <c r="F41" s="30"/>
      <c r="G41" s="30"/>
      <c r="H41" s="30"/>
      <c r="I41" s="30"/>
      <c r="J41" s="30"/>
      <c r="K41" s="30"/>
      <c r="L41" s="30"/>
      <c r="M41" s="30"/>
      <c r="N41" s="30"/>
      <c r="O41" s="3"/>
      <c r="P41" s="2"/>
    </row>
    <row r="42" spans="1:16" ht="15.75" customHeight="1">
      <c r="A42" s="29"/>
      <c r="B42" s="30"/>
      <c r="C42" s="30"/>
      <c r="D42" s="30"/>
      <c r="E42" s="30"/>
      <c r="F42" s="30"/>
      <c r="G42" s="30"/>
      <c r="H42" s="30"/>
      <c r="I42" s="30"/>
      <c r="J42" s="30"/>
      <c r="K42" s="30"/>
      <c r="L42" s="30"/>
      <c r="M42" s="30"/>
      <c r="N42" s="30"/>
      <c r="O42" s="3"/>
      <c r="P42" s="2"/>
    </row>
    <row r="43" spans="1:16" ht="15.75" customHeight="1">
      <c r="A43" s="29"/>
      <c r="B43" s="30"/>
      <c r="C43" s="30"/>
      <c r="D43" s="30"/>
      <c r="E43" s="30"/>
      <c r="F43" s="30"/>
      <c r="G43" s="30"/>
      <c r="H43" s="30"/>
      <c r="I43" s="30"/>
      <c r="J43" s="30"/>
      <c r="K43" s="30"/>
      <c r="L43" s="30"/>
      <c r="M43" s="30"/>
      <c r="N43" s="30"/>
      <c r="O43" s="3"/>
      <c r="P43" s="2"/>
    </row>
    <row r="44" spans="1:16" ht="15.75" customHeight="1">
      <c r="A44" s="29"/>
      <c r="B44" s="30"/>
      <c r="C44" s="30"/>
      <c r="D44" s="30"/>
      <c r="E44" s="30"/>
      <c r="F44" s="30"/>
      <c r="G44" s="30"/>
      <c r="H44" s="30"/>
      <c r="I44" s="30"/>
      <c r="J44" s="30"/>
      <c r="K44" s="30"/>
      <c r="L44" s="30"/>
      <c r="M44" s="30"/>
      <c r="N44" s="30"/>
      <c r="O44" s="3"/>
      <c r="P44" s="2"/>
    </row>
    <row r="45" spans="1:16" ht="12.75">
      <c r="A45" s="32"/>
      <c r="B45" s="2"/>
      <c r="C45" s="2"/>
      <c r="D45" s="3"/>
      <c r="E45" s="3"/>
      <c r="F45" s="3"/>
      <c r="G45" s="3"/>
      <c r="H45" s="3"/>
      <c r="I45" s="3"/>
      <c r="J45" s="3"/>
      <c r="K45" s="3"/>
      <c r="L45" s="3"/>
      <c r="M45" s="3"/>
      <c r="N45" s="3"/>
      <c r="O45" s="33"/>
      <c r="P45" s="2"/>
    </row>
    <row r="46" spans="1:16" ht="12.75">
      <c r="A46" s="32"/>
      <c r="B46" s="2"/>
      <c r="C46" s="2"/>
      <c r="D46" s="3"/>
      <c r="E46" s="3"/>
      <c r="F46" s="3"/>
      <c r="G46" s="3"/>
      <c r="H46" s="3"/>
      <c r="I46" s="3"/>
      <c r="J46" s="3"/>
      <c r="K46" s="3"/>
      <c r="L46" s="3"/>
      <c r="M46" s="3"/>
      <c r="N46" s="3"/>
      <c r="O46" s="33"/>
      <c r="P46" s="2"/>
    </row>
    <row r="47" spans="1:16" ht="12.75">
      <c r="A47" s="32"/>
      <c r="B47" s="2"/>
      <c r="C47" s="2"/>
      <c r="D47" s="3"/>
      <c r="E47" s="3"/>
      <c r="F47" s="3"/>
      <c r="G47" s="3"/>
      <c r="H47" s="3"/>
      <c r="I47" s="3"/>
      <c r="J47" s="3"/>
      <c r="K47" s="3"/>
      <c r="L47" s="3"/>
      <c r="M47" s="3"/>
      <c r="N47" s="3"/>
      <c r="O47" s="33"/>
      <c r="P47" s="2"/>
    </row>
    <row r="48" spans="1:16" ht="12.75">
      <c r="A48" s="32"/>
      <c r="B48" s="2"/>
      <c r="C48" s="2"/>
      <c r="D48" s="3"/>
      <c r="E48" s="3"/>
      <c r="F48" s="3"/>
      <c r="G48" s="3"/>
      <c r="H48" s="3"/>
      <c r="I48" s="3"/>
      <c r="J48" s="3"/>
      <c r="K48" s="3"/>
      <c r="L48" s="3"/>
      <c r="M48" s="3"/>
      <c r="N48" s="3"/>
      <c r="O48" s="33"/>
      <c r="P48" s="2"/>
    </row>
    <row r="49" spans="1:16" ht="12.75">
      <c r="A49" s="32"/>
      <c r="B49" s="2"/>
      <c r="C49" s="2"/>
      <c r="D49" s="3"/>
      <c r="E49" s="3"/>
      <c r="F49" s="3"/>
      <c r="G49" s="3"/>
      <c r="H49" s="3"/>
      <c r="I49" s="3"/>
      <c r="J49" s="3"/>
      <c r="K49" s="3"/>
      <c r="L49" s="3"/>
      <c r="M49" s="3"/>
      <c r="N49" s="3"/>
      <c r="O49" s="33"/>
      <c r="P49" s="2"/>
    </row>
    <row r="50" spans="1:16" ht="12.75">
      <c r="A50" s="32"/>
      <c r="B50" s="2"/>
      <c r="C50" s="2"/>
      <c r="D50" s="3"/>
      <c r="E50" s="3"/>
      <c r="F50" s="3"/>
      <c r="G50" s="3"/>
      <c r="H50" s="3"/>
      <c r="I50" s="3"/>
      <c r="J50" s="3"/>
      <c r="K50" s="3"/>
      <c r="L50" s="3"/>
      <c r="M50" s="3"/>
      <c r="N50" s="3"/>
      <c r="O50" s="33"/>
      <c r="P50" s="2"/>
    </row>
    <row r="51" spans="1:16" ht="12.75">
      <c r="A51" s="32"/>
      <c r="B51" s="2"/>
      <c r="C51" s="2"/>
      <c r="D51" s="3"/>
      <c r="E51" s="3"/>
      <c r="F51" s="3"/>
      <c r="G51" s="3"/>
      <c r="H51" s="3"/>
      <c r="I51" s="3"/>
      <c r="J51" s="3"/>
      <c r="K51" s="3"/>
      <c r="L51" s="3"/>
      <c r="M51" s="3"/>
      <c r="N51" s="3"/>
      <c r="O51" s="33"/>
      <c r="P51" s="2"/>
    </row>
    <row r="52" spans="1:16" ht="12.75">
      <c r="A52" s="32"/>
      <c r="B52" s="2"/>
      <c r="C52" s="2"/>
      <c r="D52" s="3"/>
      <c r="E52" s="3"/>
      <c r="F52" s="3"/>
      <c r="G52" s="3"/>
      <c r="H52" s="3"/>
      <c r="I52" s="3"/>
      <c r="J52" s="3"/>
      <c r="K52" s="3"/>
      <c r="L52" s="3"/>
      <c r="M52" s="3"/>
      <c r="N52" s="3"/>
      <c r="O52" s="33"/>
      <c r="P52" s="2"/>
    </row>
    <row r="53" spans="1:16" ht="12.75">
      <c r="A53" s="32"/>
      <c r="B53" s="2"/>
      <c r="C53" s="2"/>
      <c r="D53" s="3"/>
      <c r="E53" s="3"/>
      <c r="F53" s="3"/>
      <c r="G53" s="3"/>
      <c r="H53" s="3"/>
      <c r="I53" s="3"/>
      <c r="J53" s="3"/>
      <c r="K53" s="3"/>
      <c r="L53" s="3"/>
      <c r="M53" s="3"/>
      <c r="N53" s="3"/>
      <c r="O53" s="33"/>
      <c r="P53" s="2"/>
    </row>
    <row r="54" spans="1:16" ht="12.75">
      <c r="A54" s="32"/>
      <c r="B54" s="2"/>
      <c r="C54" s="2"/>
      <c r="D54" s="3"/>
      <c r="E54" s="3"/>
      <c r="F54" s="3"/>
      <c r="G54" s="3"/>
      <c r="H54" s="3"/>
      <c r="I54" s="3"/>
      <c r="J54" s="3"/>
      <c r="K54" s="3"/>
      <c r="L54" s="3"/>
      <c r="M54" s="3"/>
      <c r="N54" s="3"/>
      <c r="O54" s="33"/>
      <c r="P54" s="2"/>
    </row>
    <row r="55" spans="1:16" ht="12.75">
      <c r="A55" s="32"/>
      <c r="B55" s="2"/>
      <c r="C55" s="2"/>
      <c r="D55" s="3"/>
      <c r="E55" s="3"/>
      <c r="F55" s="3"/>
      <c r="G55" s="3"/>
      <c r="H55" s="3"/>
      <c r="I55" s="3"/>
      <c r="J55" s="3"/>
      <c r="K55" s="3"/>
      <c r="L55" s="3"/>
      <c r="M55" s="3"/>
      <c r="N55" s="3"/>
      <c r="O55" s="33"/>
      <c r="P55" s="2"/>
    </row>
    <row r="56" spans="1:15" ht="12.75">
      <c r="A56" s="32"/>
      <c r="B56" s="2"/>
      <c r="C56" s="2"/>
      <c r="D56" s="3"/>
      <c r="E56" s="3"/>
      <c r="F56" s="3"/>
      <c r="G56" s="3"/>
      <c r="H56" s="3"/>
      <c r="I56" s="3"/>
      <c r="J56" s="3"/>
      <c r="K56" s="3"/>
      <c r="L56" s="3"/>
      <c r="M56" s="3"/>
      <c r="N56" s="3"/>
      <c r="O56" s="33"/>
    </row>
    <row r="57" spans="1:15" ht="12.75">
      <c r="A57" s="32"/>
      <c r="B57" s="2"/>
      <c r="C57" s="2"/>
      <c r="D57" s="3"/>
      <c r="E57" s="3"/>
      <c r="F57" s="3"/>
      <c r="G57" s="3"/>
      <c r="H57" s="3"/>
      <c r="I57" s="3"/>
      <c r="J57" s="3"/>
      <c r="K57" s="3"/>
      <c r="L57" s="3"/>
      <c r="M57" s="3"/>
      <c r="N57" s="3"/>
      <c r="O57" s="33"/>
    </row>
    <row r="58" spans="1:15" ht="12.75">
      <c r="A58" s="32"/>
      <c r="B58" s="2"/>
      <c r="C58" s="2"/>
      <c r="D58" s="3"/>
      <c r="E58" s="3"/>
      <c r="F58" s="3"/>
      <c r="G58" s="3"/>
      <c r="H58" s="3"/>
      <c r="I58" s="3"/>
      <c r="J58" s="3"/>
      <c r="K58" s="3"/>
      <c r="L58" s="3"/>
      <c r="M58" s="3"/>
      <c r="N58" s="3"/>
      <c r="O58" s="33"/>
    </row>
    <row r="59" spans="1:15" ht="12.75">
      <c r="A59" s="32"/>
      <c r="B59" s="2"/>
      <c r="C59" s="2"/>
      <c r="D59" s="3"/>
      <c r="E59" s="3"/>
      <c r="F59" s="3"/>
      <c r="G59" s="3"/>
      <c r="H59" s="3"/>
      <c r="I59" s="3"/>
      <c r="J59" s="3"/>
      <c r="K59" s="3"/>
      <c r="L59" s="3"/>
      <c r="M59" s="3"/>
      <c r="N59" s="3"/>
      <c r="O59" s="33"/>
    </row>
    <row r="60" spans="1:15" ht="12.75">
      <c r="A60" s="32"/>
      <c r="B60" s="2"/>
      <c r="C60" s="2"/>
      <c r="D60" s="3"/>
      <c r="E60" s="3"/>
      <c r="F60" s="3"/>
      <c r="G60" s="3"/>
      <c r="H60" s="3"/>
      <c r="I60" s="3"/>
      <c r="J60" s="3"/>
      <c r="K60" s="3"/>
      <c r="L60" s="3"/>
      <c r="M60" s="3"/>
      <c r="N60" s="3"/>
      <c r="O60" s="33"/>
    </row>
    <row r="61" spans="1:15" ht="12.75">
      <c r="A61" s="32"/>
      <c r="B61" s="2"/>
      <c r="C61" s="2"/>
      <c r="D61" s="3"/>
      <c r="E61" s="3"/>
      <c r="F61" s="3"/>
      <c r="G61" s="3"/>
      <c r="H61" s="3"/>
      <c r="I61" s="3"/>
      <c r="J61" s="3"/>
      <c r="K61" s="3"/>
      <c r="L61" s="3"/>
      <c r="M61" s="3"/>
      <c r="N61" s="3"/>
      <c r="O61" s="33"/>
    </row>
    <row r="62" spans="1:15" ht="12.75">
      <c r="A62" s="32"/>
      <c r="B62" s="2"/>
      <c r="C62" s="2"/>
      <c r="D62" s="3"/>
      <c r="E62" s="3"/>
      <c r="F62" s="3"/>
      <c r="G62" s="3"/>
      <c r="H62" s="3"/>
      <c r="I62" s="3"/>
      <c r="J62" s="3"/>
      <c r="K62" s="3"/>
      <c r="L62" s="3"/>
      <c r="M62" s="3"/>
      <c r="N62" s="3"/>
      <c r="O62" s="33"/>
    </row>
    <row r="63" spans="1:15" ht="12.75">
      <c r="A63" s="32"/>
      <c r="B63" s="2"/>
      <c r="C63" s="2"/>
      <c r="D63" s="3"/>
      <c r="E63" s="3"/>
      <c r="F63" s="3"/>
      <c r="G63" s="3"/>
      <c r="H63" s="3"/>
      <c r="I63" s="3"/>
      <c r="J63" s="3"/>
      <c r="K63" s="3"/>
      <c r="L63" s="3"/>
      <c r="M63" s="3"/>
      <c r="N63" s="3"/>
      <c r="O63" s="33"/>
    </row>
    <row r="64" spans="1:15" ht="12.75">
      <c r="A64" s="32"/>
      <c r="B64" s="2"/>
      <c r="C64" s="2"/>
      <c r="D64" s="3"/>
      <c r="E64" s="3"/>
      <c r="F64" s="3"/>
      <c r="G64" s="3"/>
      <c r="H64" s="3"/>
      <c r="I64" s="3"/>
      <c r="J64" s="3"/>
      <c r="K64" s="3"/>
      <c r="L64" s="3"/>
      <c r="M64" s="3"/>
      <c r="N64" s="3"/>
      <c r="O64" s="33"/>
    </row>
    <row r="65" spans="1:15" ht="12.75">
      <c r="A65" s="32"/>
      <c r="B65" s="2"/>
      <c r="C65" s="2"/>
      <c r="D65" s="3"/>
      <c r="E65" s="3"/>
      <c r="F65" s="3"/>
      <c r="G65" s="3"/>
      <c r="H65" s="3"/>
      <c r="I65" s="3"/>
      <c r="J65" s="3"/>
      <c r="K65" s="3"/>
      <c r="L65" s="3"/>
      <c r="M65" s="3"/>
      <c r="N65" s="3"/>
      <c r="O65" s="33"/>
    </row>
    <row r="66" spans="1:15" ht="12.75">
      <c r="A66" s="32"/>
      <c r="B66" s="2"/>
      <c r="C66" s="2"/>
      <c r="D66" s="3"/>
      <c r="E66" s="3"/>
      <c r="F66" s="3"/>
      <c r="G66" s="3"/>
      <c r="H66" s="3"/>
      <c r="I66" s="3"/>
      <c r="J66" s="3"/>
      <c r="K66" s="3"/>
      <c r="L66" s="3"/>
      <c r="M66" s="3"/>
      <c r="N66" s="3"/>
      <c r="O66" s="33"/>
    </row>
    <row r="67" spans="1:15" ht="12.75">
      <c r="A67" s="32"/>
      <c r="B67" s="2"/>
      <c r="C67" s="2"/>
      <c r="D67" s="3"/>
      <c r="E67" s="3"/>
      <c r="F67" s="3"/>
      <c r="G67" s="3"/>
      <c r="H67" s="3"/>
      <c r="I67" s="3"/>
      <c r="J67" s="3"/>
      <c r="K67" s="3"/>
      <c r="L67" s="3"/>
      <c r="M67" s="3"/>
      <c r="N67" s="3"/>
      <c r="O67" s="33"/>
    </row>
    <row r="68" spans="1:15" ht="12.75">
      <c r="A68" s="32"/>
      <c r="B68" s="2"/>
      <c r="C68" s="2"/>
      <c r="D68" s="3"/>
      <c r="E68" s="3"/>
      <c r="F68" s="3"/>
      <c r="G68" s="3"/>
      <c r="H68" s="3"/>
      <c r="I68" s="3"/>
      <c r="J68" s="3"/>
      <c r="K68" s="3"/>
      <c r="L68" s="3"/>
      <c r="M68" s="3"/>
      <c r="N68" s="3"/>
      <c r="O68" s="33"/>
    </row>
    <row r="69" spans="1:15" ht="12.75">
      <c r="A69" s="32"/>
      <c r="B69" s="2"/>
      <c r="C69" s="2"/>
      <c r="D69" s="3"/>
      <c r="E69" s="3"/>
      <c r="F69" s="3"/>
      <c r="G69" s="3"/>
      <c r="H69" s="3"/>
      <c r="I69" s="3"/>
      <c r="J69" s="3"/>
      <c r="K69" s="3"/>
      <c r="L69" s="3"/>
      <c r="M69" s="3"/>
      <c r="N69" s="3"/>
      <c r="O69" s="33"/>
    </row>
    <row r="70" spans="1:15" ht="12.75">
      <c r="A70" s="32"/>
      <c r="B70" s="2"/>
      <c r="C70" s="2"/>
      <c r="D70" s="3"/>
      <c r="E70" s="3"/>
      <c r="F70" s="3"/>
      <c r="G70" s="3"/>
      <c r="H70" s="3"/>
      <c r="I70" s="3"/>
      <c r="J70" s="3"/>
      <c r="K70" s="3"/>
      <c r="L70" s="3"/>
      <c r="M70" s="3"/>
      <c r="N70" s="3"/>
      <c r="O70" s="33"/>
    </row>
    <row r="71" spans="1:15" ht="12.75">
      <c r="A71" s="32"/>
      <c r="B71" s="2"/>
      <c r="C71" s="2"/>
      <c r="D71" s="3"/>
      <c r="E71" s="3"/>
      <c r="F71" s="3"/>
      <c r="G71" s="3"/>
      <c r="H71" s="3"/>
      <c r="I71" s="3"/>
      <c r="J71" s="3"/>
      <c r="K71" s="3"/>
      <c r="L71" s="3"/>
      <c r="M71" s="3"/>
      <c r="N71" s="3"/>
      <c r="O71" s="33"/>
    </row>
    <row r="72" spans="1:15" ht="12.75">
      <c r="A72" s="32"/>
      <c r="B72" s="2"/>
      <c r="C72" s="2"/>
      <c r="D72" s="3"/>
      <c r="E72" s="3"/>
      <c r="F72" s="3"/>
      <c r="G72" s="3"/>
      <c r="H72" s="3"/>
      <c r="I72" s="3"/>
      <c r="J72" s="3"/>
      <c r="K72" s="3"/>
      <c r="L72" s="3"/>
      <c r="M72" s="3"/>
      <c r="N72" s="3"/>
      <c r="O72" s="33"/>
    </row>
    <row r="73" spans="1:15" ht="12.75">
      <c r="A73" s="32"/>
      <c r="B73" s="2"/>
      <c r="C73" s="2"/>
      <c r="D73" s="3"/>
      <c r="E73" s="3"/>
      <c r="F73" s="3"/>
      <c r="G73" s="3"/>
      <c r="H73" s="3"/>
      <c r="I73" s="3"/>
      <c r="J73" s="3"/>
      <c r="K73" s="3"/>
      <c r="L73" s="3"/>
      <c r="M73" s="3"/>
      <c r="N73" s="3"/>
      <c r="O73" s="33"/>
    </row>
    <row r="74" spans="1:15" ht="12.75">
      <c r="A74" s="32"/>
      <c r="B74" s="2"/>
      <c r="C74" s="2"/>
      <c r="D74" s="3"/>
      <c r="E74" s="3"/>
      <c r="F74" s="3"/>
      <c r="G74" s="3"/>
      <c r="H74" s="3"/>
      <c r="I74" s="3"/>
      <c r="J74" s="3"/>
      <c r="K74" s="3"/>
      <c r="L74" s="3"/>
      <c r="M74" s="3"/>
      <c r="N74" s="3"/>
      <c r="O74" s="33"/>
    </row>
    <row r="75" spans="1:15" ht="12.75">
      <c r="A75" s="34"/>
      <c r="B75" s="35"/>
      <c r="C75" s="35"/>
      <c r="D75" s="36"/>
      <c r="E75" s="36"/>
      <c r="F75" s="36"/>
      <c r="G75" s="36"/>
      <c r="H75" s="36"/>
      <c r="I75" s="36"/>
      <c r="J75" s="36"/>
      <c r="K75" s="36"/>
      <c r="L75" s="36"/>
      <c r="M75" s="36"/>
      <c r="N75" s="36"/>
      <c r="O75" s="37"/>
    </row>
  </sheetData>
  <sheetProtection/>
  <mergeCells count="37">
    <mergeCell ref="B30:N30"/>
    <mergeCell ref="B32:N32"/>
    <mergeCell ref="B34:C34"/>
    <mergeCell ref="B24:D24"/>
    <mergeCell ref="B25:D25"/>
    <mergeCell ref="B27:C27"/>
    <mergeCell ref="B28:N28"/>
    <mergeCell ref="B20:D20"/>
    <mergeCell ref="B21:D21"/>
    <mergeCell ref="B22:D22"/>
    <mergeCell ref="B23:D23"/>
    <mergeCell ref="B16:D16"/>
    <mergeCell ref="B17:D17"/>
    <mergeCell ref="B18:D18"/>
    <mergeCell ref="B19:D19"/>
    <mergeCell ref="B14:D14"/>
    <mergeCell ref="B15:D15"/>
    <mergeCell ref="B8:D8"/>
    <mergeCell ref="B9:D9"/>
    <mergeCell ref="B10:D10"/>
    <mergeCell ref="B11:D11"/>
    <mergeCell ref="B5:D5"/>
    <mergeCell ref="L5:N5"/>
    <mergeCell ref="M6:M7"/>
    <mergeCell ref="B12:D12"/>
    <mergeCell ref="B13:D13"/>
    <mergeCell ref="N6:N7"/>
    <mergeCell ref="M3:N3"/>
    <mergeCell ref="M4:N4"/>
    <mergeCell ref="G1:I1"/>
    <mergeCell ref="D2:L2"/>
    <mergeCell ref="D3:L3"/>
    <mergeCell ref="B6:D7"/>
    <mergeCell ref="F6:F7"/>
    <mergeCell ref="H6:H7"/>
    <mergeCell ref="I6:I7"/>
    <mergeCell ref="K6:K7"/>
  </mergeCells>
  <printOptions/>
  <pageMargins left="0.3937007874015748" right="0.3937007874015748" top="0.984251968503937" bottom="0.984251968503937" header="0.5118110236220472" footer="0.5118110236220472"/>
  <pageSetup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I41"/>
  <sheetViews>
    <sheetView rightToLeft="1" zoomScalePageLayoutView="0" workbookViewId="0" topLeftCell="A17">
      <selection activeCell="F31" sqref="F31"/>
    </sheetView>
  </sheetViews>
  <sheetFormatPr defaultColWidth="9.140625" defaultRowHeight="12.75"/>
  <cols>
    <col min="1" max="1" width="16.140625" style="40" customWidth="1"/>
    <col min="2" max="2" width="9.57421875" style="40" bestFit="1" customWidth="1"/>
    <col min="3" max="3" width="21.8515625" style="40" customWidth="1"/>
    <col min="4" max="5" width="11.421875" style="40" customWidth="1"/>
    <col min="6" max="6" width="12.00390625" style="40" customWidth="1"/>
    <col min="7" max="7" width="12.421875" style="40" bestFit="1" customWidth="1"/>
    <col min="8" max="8" width="9.00390625" style="40" customWidth="1"/>
    <col min="9" max="16384" width="9.140625" style="40" customWidth="1"/>
  </cols>
  <sheetData>
    <row r="1" spans="1:8" ht="18.75" customHeight="1">
      <c r="A1" s="41" t="s">
        <v>29</v>
      </c>
      <c r="B1" s="42"/>
      <c r="C1" s="41" t="s">
        <v>30</v>
      </c>
      <c r="D1" s="41" t="s">
        <v>31</v>
      </c>
      <c r="E1" s="42"/>
      <c r="F1" s="43" t="s">
        <v>32</v>
      </c>
      <c r="G1" s="43"/>
      <c r="H1" s="42"/>
    </row>
    <row r="2" spans="1:8" ht="18.75" customHeight="1">
      <c r="A2" s="171" t="s">
        <v>171</v>
      </c>
      <c r="B2" s="172"/>
      <c r="C2" s="44" t="s">
        <v>172</v>
      </c>
      <c r="D2" s="171" t="s">
        <v>164</v>
      </c>
      <c r="E2" s="172"/>
      <c r="F2" s="43" t="s">
        <v>33</v>
      </c>
      <c r="G2" s="43"/>
      <c r="H2" s="42"/>
    </row>
    <row r="3" ht="15.75">
      <c r="A3" s="45" t="s">
        <v>34</v>
      </c>
    </row>
    <row r="4" spans="1:8" ht="51">
      <c r="A4" s="46" t="s">
        <v>35</v>
      </c>
      <c r="B4" s="46" t="s">
        <v>36</v>
      </c>
      <c r="C4" s="47" t="s">
        <v>162</v>
      </c>
      <c r="D4" s="47" t="s">
        <v>173</v>
      </c>
      <c r="E4" s="47" t="s">
        <v>37</v>
      </c>
      <c r="F4" s="47" t="s">
        <v>174</v>
      </c>
      <c r="G4" s="47" t="s">
        <v>163</v>
      </c>
      <c r="H4" s="46" t="s">
        <v>38</v>
      </c>
    </row>
    <row r="5" spans="1:9" s="48" customFormat="1" ht="15" customHeight="1">
      <c r="A5" s="49" t="s">
        <v>39</v>
      </c>
      <c r="B5" s="50" t="s">
        <v>40</v>
      </c>
      <c r="C5" s="51">
        <v>164352</v>
      </c>
      <c r="D5" s="52">
        <v>78274</v>
      </c>
      <c r="E5" s="78">
        <f>D5/C5*100</f>
        <v>47.62582749221183</v>
      </c>
      <c r="F5" s="52">
        <v>87864</v>
      </c>
      <c r="G5" s="52">
        <v>174216</v>
      </c>
      <c r="H5" s="79">
        <f>D5/F5*100-100</f>
        <v>-10.914595283620145</v>
      </c>
      <c r="I5" s="53"/>
    </row>
    <row r="6" spans="1:9" s="48" customFormat="1" ht="15" customHeight="1">
      <c r="A6" s="49" t="s">
        <v>41</v>
      </c>
      <c r="B6" s="50" t="s">
        <v>40</v>
      </c>
      <c r="C6" s="51">
        <v>25648</v>
      </c>
      <c r="D6" s="52">
        <v>11188</v>
      </c>
      <c r="E6" s="78">
        <f>D6/C6*100</f>
        <v>43.62133499688085</v>
      </c>
      <c r="F6" s="52">
        <v>13295</v>
      </c>
      <c r="G6" s="52">
        <v>27497</v>
      </c>
      <c r="H6" s="79">
        <f>D6/F6*100-100</f>
        <v>-15.848063181647234</v>
      </c>
      <c r="I6" s="53"/>
    </row>
    <row r="7" spans="1:9" s="48" customFormat="1" ht="16.5" customHeight="1">
      <c r="A7" s="49" t="s">
        <v>46</v>
      </c>
      <c r="B7" s="50"/>
      <c r="C7" s="51">
        <f>SUM(C5:C6)</f>
        <v>190000</v>
      </c>
      <c r="D7" s="51">
        <f>SUM(D5:D6)</f>
        <v>89462</v>
      </c>
      <c r="E7" s="78">
        <f>D7/C7*100</f>
        <v>47.08526315789474</v>
      </c>
      <c r="F7" s="51">
        <f>SUM(F5:F6)</f>
        <v>101159</v>
      </c>
      <c r="G7" s="51">
        <f>SUM(G5:G6)</f>
        <v>201713</v>
      </c>
      <c r="H7" s="79">
        <f>D7/F7*100-100</f>
        <v>-11.562985003805892</v>
      </c>
      <c r="I7" s="53"/>
    </row>
    <row r="8" spans="1:9" s="48" customFormat="1" ht="16.5" customHeight="1">
      <c r="A8" s="54"/>
      <c r="B8" s="55"/>
      <c r="C8" s="56"/>
      <c r="D8" s="57"/>
      <c r="E8" s="56"/>
      <c r="F8" s="56"/>
      <c r="G8" s="56"/>
      <c r="H8" s="58"/>
      <c r="I8" s="53"/>
    </row>
    <row r="9" spans="1:9" s="48" customFormat="1" ht="17.25" customHeight="1">
      <c r="A9" s="59" t="s">
        <v>42</v>
      </c>
      <c r="B9" s="40"/>
      <c r="C9" s="40"/>
      <c r="D9" s="60"/>
      <c r="E9" s="40"/>
      <c r="F9" s="40"/>
      <c r="G9" s="40"/>
      <c r="H9" s="40"/>
      <c r="I9" s="53"/>
    </row>
    <row r="10" spans="1:9" s="48" customFormat="1" ht="51">
      <c r="A10" s="46" t="s">
        <v>35</v>
      </c>
      <c r="B10" s="46" t="s">
        <v>36</v>
      </c>
      <c r="C10" s="47" t="s">
        <v>162</v>
      </c>
      <c r="D10" s="47" t="s">
        <v>173</v>
      </c>
      <c r="E10" s="47" t="s">
        <v>37</v>
      </c>
      <c r="F10" s="47" t="s">
        <v>174</v>
      </c>
      <c r="G10" s="47" t="s">
        <v>163</v>
      </c>
      <c r="H10" s="46" t="s">
        <v>38</v>
      </c>
      <c r="I10" s="53"/>
    </row>
    <row r="11" spans="1:9" s="48" customFormat="1" ht="18" customHeight="1">
      <c r="A11" s="49" t="s">
        <v>39</v>
      </c>
      <c r="B11" s="50" t="s">
        <v>40</v>
      </c>
      <c r="C11" s="51">
        <v>161152</v>
      </c>
      <c r="D11" s="52">
        <v>78274</v>
      </c>
      <c r="E11" s="78">
        <f>D11/C11*100</f>
        <v>48.57153494837173</v>
      </c>
      <c r="F11" s="51">
        <v>87864</v>
      </c>
      <c r="G11" s="51">
        <v>173940</v>
      </c>
      <c r="H11" s="79">
        <f>D11/F11*100-100</f>
        <v>-10.914595283620145</v>
      </c>
      <c r="I11" s="53"/>
    </row>
    <row r="12" spans="1:9" s="48" customFormat="1" ht="18" customHeight="1">
      <c r="A12" s="49" t="s">
        <v>41</v>
      </c>
      <c r="B12" s="50" t="s">
        <v>40</v>
      </c>
      <c r="C12" s="51">
        <v>23991</v>
      </c>
      <c r="D12" s="52">
        <v>11188</v>
      </c>
      <c r="E12" s="78">
        <f>D12/C12*100</f>
        <v>46.63415447459464</v>
      </c>
      <c r="F12" s="51">
        <v>13295</v>
      </c>
      <c r="G12" s="51">
        <v>27573</v>
      </c>
      <c r="H12" s="79">
        <f>D12/F12*100-100</f>
        <v>-15.848063181647234</v>
      </c>
      <c r="I12" s="53"/>
    </row>
    <row r="13" spans="1:9" s="48" customFormat="1" ht="18" customHeight="1">
      <c r="A13" s="49" t="s">
        <v>134</v>
      </c>
      <c r="B13" s="50"/>
      <c r="C13" s="51">
        <v>1</v>
      </c>
      <c r="D13" s="52">
        <v>1</v>
      </c>
      <c r="E13" s="78">
        <f>D13/C13*100</f>
        <v>100</v>
      </c>
      <c r="F13" s="51">
        <v>1</v>
      </c>
      <c r="G13" s="51">
        <v>1</v>
      </c>
      <c r="H13" s="79">
        <f>D13/F13*100-100</f>
        <v>0</v>
      </c>
      <c r="I13" s="53"/>
    </row>
    <row r="14" spans="1:9" s="48" customFormat="1" ht="18" customHeight="1">
      <c r="A14" s="49" t="s">
        <v>46</v>
      </c>
      <c r="B14" s="50"/>
      <c r="C14" s="51">
        <f>SUM(C11:C13)</f>
        <v>185144</v>
      </c>
      <c r="D14" s="51">
        <f>SUM(D11:D13)</f>
        <v>89463</v>
      </c>
      <c r="E14" s="78">
        <f>D14/C14*100</f>
        <v>48.32076653847815</v>
      </c>
      <c r="F14" s="51">
        <f>SUM(F11:F13)</f>
        <v>101160</v>
      </c>
      <c r="G14" s="51">
        <f>SUM(G11:G13)</f>
        <v>201514</v>
      </c>
      <c r="H14" s="79">
        <f>D14/F14*100-100</f>
        <v>-11.562870699881373</v>
      </c>
      <c r="I14" s="53"/>
    </row>
    <row r="15" spans="1:9" s="48" customFormat="1" ht="15" customHeight="1">
      <c r="A15" s="54"/>
      <c r="B15" s="55"/>
      <c r="C15" s="56"/>
      <c r="D15" s="57"/>
      <c r="E15" s="56"/>
      <c r="F15" s="56"/>
      <c r="G15" s="56"/>
      <c r="H15" s="58"/>
      <c r="I15" s="53"/>
    </row>
    <row r="16" spans="1:9" s="48" customFormat="1" ht="15" customHeight="1">
      <c r="A16" s="59" t="s">
        <v>43</v>
      </c>
      <c r="B16" s="40"/>
      <c r="C16" s="40"/>
      <c r="D16" s="60"/>
      <c r="E16" s="40"/>
      <c r="F16" s="40"/>
      <c r="G16" s="40"/>
      <c r="H16" s="40"/>
      <c r="I16" s="53"/>
    </row>
    <row r="17" spans="1:9" s="48" customFormat="1" ht="51">
      <c r="A17" s="46" t="s">
        <v>35</v>
      </c>
      <c r="B17" s="46" t="s">
        <v>36</v>
      </c>
      <c r="C17" s="47" t="s">
        <v>162</v>
      </c>
      <c r="D17" s="47" t="s">
        <v>173</v>
      </c>
      <c r="E17" s="47" t="s">
        <v>37</v>
      </c>
      <c r="F17" s="47" t="s">
        <v>174</v>
      </c>
      <c r="G17" s="47" t="s">
        <v>163</v>
      </c>
      <c r="H17" s="46" t="s">
        <v>38</v>
      </c>
      <c r="I17" s="53"/>
    </row>
    <row r="18" spans="1:9" s="48" customFormat="1" ht="20.25" customHeight="1">
      <c r="A18" s="49" t="s">
        <v>39</v>
      </c>
      <c r="B18" s="50" t="s">
        <v>40</v>
      </c>
      <c r="C18" s="51">
        <v>3699</v>
      </c>
      <c r="D18" s="52">
        <v>499</v>
      </c>
      <c r="E18" s="78">
        <f>D18/C18*100</f>
        <v>13.490132468234659</v>
      </c>
      <c r="F18" s="52">
        <v>222</v>
      </c>
      <c r="G18" s="52">
        <v>499000</v>
      </c>
      <c r="H18" s="79">
        <f>D18/F18*100-100</f>
        <v>124.77477477477476</v>
      </c>
      <c r="I18" s="53"/>
    </row>
    <row r="19" spans="1:9" s="48" customFormat="1" ht="20.25" customHeight="1">
      <c r="A19" s="49" t="s">
        <v>41</v>
      </c>
      <c r="B19" s="50" t="s">
        <v>40</v>
      </c>
      <c r="C19" s="51">
        <v>1857</v>
      </c>
      <c r="D19" s="52">
        <v>200</v>
      </c>
      <c r="E19" s="78">
        <f>D19/C19*100</f>
        <v>10.770059235325794</v>
      </c>
      <c r="F19" s="52">
        <v>277</v>
      </c>
      <c r="G19" s="52">
        <v>200000</v>
      </c>
      <c r="H19" s="79">
        <f>D19/F19*100-100</f>
        <v>-27.797833935018048</v>
      </c>
      <c r="I19" s="53"/>
    </row>
    <row r="20" spans="1:9" s="48" customFormat="1" ht="20.25" customHeight="1">
      <c r="A20" s="49" t="s">
        <v>46</v>
      </c>
      <c r="B20" s="50"/>
      <c r="C20" s="51">
        <f>SUM(C18:C19)</f>
        <v>5556</v>
      </c>
      <c r="D20" s="51">
        <f>SUM(D18:D19)</f>
        <v>699</v>
      </c>
      <c r="E20" s="78">
        <f>D20/C20*100</f>
        <v>12.580993520518359</v>
      </c>
      <c r="F20" s="51">
        <f>SUM(F18:F19)</f>
        <v>499</v>
      </c>
      <c r="G20" s="51">
        <f>SUM(G18:G19)</f>
        <v>699000</v>
      </c>
      <c r="H20" s="79">
        <f>D20/F20*100-100</f>
        <v>40.08016032064128</v>
      </c>
      <c r="I20" s="53"/>
    </row>
    <row r="21" spans="1:9" s="48" customFormat="1" ht="14.25" customHeight="1">
      <c r="A21" s="54"/>
      <c r="B21" s="55"/>
      <c r="C21" s="56"/>
      <c r="D21" s="57"/>
      <c r="E21" s="56"/>
      <c r="F21" s="56"/>
      <c r="G21" s="56"/>
      <c r="H21" s="58"/>
      <c r="I21" s="53"/>
    </row>
    <row r="22" spans="1:4" ht="15.75">
      <c r="A22" s="59" t="s">
        <v>44</v>
      </c>
      <c r="D22" s="60"/>
    </row>
    <row r="23" spans="1:8" ht="77.25" customHeight="1">
      <c r="A23" s="46" t="s">
        <v>35</v>
      </c>
      <c r="B23" s="46" t="s">
        <v>36</v>
      </c>
      <c r="C23" s="47" t="s">
        <v>162</v>
      </c>
      <c r="D23" s="47" t="s">
        <v>173</v>
      </c>
      <c r="E23" s="47" t="s">
        <v>37</v>
      </c>
      <c r="F23" s="47" t="s">
        <v>174</v>
      </c>
      <c r="G23" s="47" t="s">
        <v>163</v>
      </c>
      <c r="H23" s="46" t="s">
        <v>38</v>
      </c>
    </row>
    <row r="24" spans="1:8" s="48" customFormat="1" ht="20.25" customHeight="1">
      <c r="A24" s="49" t="s">
        <v>39</v>
      </c>
      <c r="B24" s="61" t="s">
        <v>45</v>
      </c>
      <c r="C24" s="51">
        <v>122182</v>
      </c>
      <c r="D24" s="52">
        <v>59175</v>
      </c>
      <c r="E24" s="78">
        <f>D24/C24*100</f>
        <v>48.4318475716554</v>
      </c>
      <c r="F24" s="52">
        <v>58881</v>
      </c>
      <c r="G24" s="52">
        <v>114538</v>
      </c>
      <c r="H24" s="78">
        <f>D24/F24*100-100</f>
        <v>0.499312172007933</v>
      </c>
    </row>
    <row r="25" spans="1:9" s="48" customFormat="1" ht="20.25" customHeight="1">
      <c r="A25" s="49" t="s">
        <v>41</v>
      </c>
      <c r="B25" s="61" t="s">
        <v>45</v>
      </c>
      <c r="C25" s="51">
        <v>18476</v>
      </c>
      <c r="D25" s="52">
        <v>8615</v>
      </c>
      <c r="E25" s="78">
        <f>D25/C25*100</f>
        <v>46.62805802121671</v>
      </c>
      <c r="F25" s="52">
        <v>7612</v>
      </c>
      <c r="G25" s="52">
        <v>16973</v>
      </c>
      <c r="H25" s="78">
        <f>D25/F25*100-100</f>
        <v>13.176563321071995</v>
      </c>
      <c r="I25" s="53"/>
    </row>
    <row r="26" spans="1:9" s="48" customFormat="1" ht="20.25" customHeight="1">
      <c r="A26" s="49" t="s">
        <v>141</v>
      </c>
      <c r="B26" s="61" t="s">
        <v>45</v>
      </c>
      <c r="C26" s="51">
        <v>6000</v>
      </c>
      <c r="D26" s="51">
        <v>3072</v>
      </c>
      <c r="E26" s="78">
        <f>D26/C26*100</f>
        <v>51.2</v>
      </c>
      <c r="F26" s="51">
        <v>1745</v>
      </c>
      <c r="G26" s="51">
        <v>3856</v>
      </c>
      <c r="H26" s="23">
        <f>D26/F26*100-100</f>
        <v>76.0458452722063</v>
      </c>
      <c r="I26" s="53"/>
    </row>
    <row r="27" spans="1:9" s="48" customFormat="1" ht="20.25" customHeight="1">
      <c r="A27" s="49" t="s">
        <v>142</v>
      </c>
      <c r="B27" s="61" t="s">
        <v>45</v>
      </c>
      <c r="C27" s="51">
        <v>17000</v>
      </c>
      <c r="D27" s="51">
        <v>7227</v>
      </c>
      <c r="E27" s="78">
        <f>D27/C27*100</f>
        <v>42.51176470588236</v>
      </c>
      <c r="F27" s="51">
        <v>6578</v>
      </c>
      <c r="G27" s="51">
        <v>14219</v>
      </c>
      <c r="H27" s="23">
        <f>D27/F27*100-100</f>
        <v>9.866220735785959</v>
      </c>
      <c r="I27" s="53"/>
    </row>
    <row r="28" spans="1:9" s="48" customFormat="1" ht="20.25" customHeight="1">
      <c r="A28" s="62" t="s">
        <v>46</v>
      </c>
      <c r="B28" s="63"/>
      <c r="C28" s="51">
        <f>SUM(C24:C27)</f>
        <v>163658</v>
      </c>
      <c r="D28" s="51">
        <f>SUM(D24:D27)</f>
        <v>78089</v>
      </c>
      <c r="E28" s="78">
        <f>D28/C28*100</f>
        <v>47.714746605726575</v>
      </c>
      <c r="F28" s="51">
        <f>SUM(F24:F27)</f>
        <v>74816</v>
      </c>
      <c r="G28" s="51">
        <f>SUM(G24:G27)</f>
        <v>149586</v>
      </c>
      <c r="H28" s="78">
        <f>D28/F28*100-100</f>
        <v>4.374732677502152</v>
      </c>
      <c r="I28" s="53"/>
    </row>
    <row r="29" spans="1:9" s="48" customFormat="1" ht="15" customHeight="1">
      <c r="A29" s="64"/>
      <c r="B29" s="65"/>
      <c r="C29" s="65"/>
      <c r="D29" s="64"/>
      <c r="E29" s="64"/>
      <c r="F29" s="66"/>
      <c r="G29" s="66"/>
      <c r="H29" s="66"/>
      <c r="I29" s="53"/>
    </row>
    <row r="30" spans="1:8" s="48" customFormat="1" ht="15" customHeight="1">
      <c r="A30" s="64"/>
      <c r="B30" s="64"/>
      <c r="C30" s="64"/>
      <c r="D30" s="64"/>
      <c r="E30" s="64"/>
      <c r="F30" s="64"/>
      <c r="G30" s="64"/>
      <c r="H30" s="64"/>
    </row>
    <row r="31" spans="1:8" s="48" customFormat="1" ht="15" customHeight="1">
      <c r="A31" s="67"/>
      <c r="B31" s="64"/>
      <c r="C31" s="64"/>
      <c r="D31" s="64"/>
      <c r="E31" s="64"/>
      <c r="F31" s="64"/>
      <c r="G31" s="64"/>
      <c r="H31" s="64"/>
    </row>
    <row r="32" spans="1:8" s="48" customFormat="1" ht="15" customHeight="1">
      <c r="A32" s="67"/>
      <c r="B32" s="64"/>
      <c r="C32" s="64"/>
      <c r="D32" s="64"/>
      <c r="E32" s="64"/>
      <c r="F32" s="64"/>
      <c r="G32" s="64"/>
      <c r="H32" s="64"/>
    </row>
    <row r="33" spans="1:8" ht="15">
      <c r="A33" s="68"/>
      <c r="B33" s="68"/>
      <c r="C33" s="68"/>
      <c r="D33" s="68"/>
      <c r="E33" s="68"/>
      <c r="F33" s="68"/>
      <c r="G33" s="68"/>
      <c r="H33" s="68"/>
    </row>
    <row r="34" spans="1:8" ht="15">
      <c r="A34" s="68"/>
      <c r="B34" s="68"/>
      <c r="C34" s="68"/>
      <c r="D34" s="68"/>
      <c r="E34" s="68"/>
      <c r="F34" s="68"/>
      <c r="G34" s="68"/>
      <c r="H34" s="68"/>
    </row>
    <row r="35" spans="1:8" ht="15">
      <c r="A35" s="68"/>
      <c r="B35" s="68"/>
      <c r="C35" s="68"/>
      <c r="D35" s="68"/>
      <c r="E35" s="68"/>
      <c r="F35" s="68"/>
      <c r="G35" s="68"/>
      <c r="H35" s="68"/>
    </row>
    <row r="36" spans="1:8" ht="15">
      <c r="A36" s="68"/>
      <c r="B36" s="68"/>
      <c r="C36" s="68"/>
      <c r="D36" s="68"/>
      <c r="E36" s="68"/>
      <c r="F36" s="68"/>
      <c r="G36" s="68"/>
      <c r="H36" s="68"/>
    </row>
    <row r="37" spans="1:8" ht="15">
      <c r="A37" s="68"/>
      <c r="B37" s="68"/>
      <c r="C37" s="68"/>
      <c r="D37" s="68"/>
      <c r="E37" s="68"/>
      <c r="F37" s="68"/>
      <c r="G37" s="68"/>
      <c r="H37" s="68"/>
    </row>
    <row r="38" spans="1:8" ht="15">
      <c r="A38" s="68"/>
      <c r="B38" s="68"/>
      <c r="C38" s="68"/>
      <c r="D38" s="68"/>
      <c r="E38" s="68"/>
      <c r="F38" s="68"/>
      <c r="G38" s="68"/>
      <c r="H38" s="68"/>
    </row>
    <row r="39" spans="1:8" ht="15">
      <c r="A39" s="68"/>
      <c r="B39" s="68"/>
      <c r="C39" s="68"/>
      <c r="D39" s="68"/>
      <c r="E39" s="68"/>
      <c r="F39" s="68"/>
      <c r="G39" s="68"/>
      <c r="H39" s="68"/>
    </row>
    <row r="40" spans="1:8" ht="15">
      <c r="A40" s="68"/>
      <c r="B40" s="68"/>
      <c r="C40" s="68"/>
      <c r="D40" s="68"/>
      <c r="E40" s="68"/>
      <c r="F40" s="68"/>
      <c r="G40" s="68"/>
      <c r="H40" s="68"/>
    </row>
    <row r="41" spans="1:8" ht="15">
      <c r="A41" s="68"/>
      <c r="B41" s="68"/>
      <c r="C41" s="68"/>
      <c r="D41" s="68"/>
      <c r="E41" s="68"/>
      <c r="F41" s="68"/>
      <c r="G41" s="68"/>
      <c r="H41" s="68"/>
    </row>
  </sheetData>
  <sheetProtection/>
  <mergeCells count="2">
    <mergeCell ref="D2:E2"/>
    <mergeCell ref="A2:B2"/>
  </mergeCells>
  <printOptions/>
  <pageMargins left="0.3937007874015748" right="0.3937007874015748" top="0.984251968503937" bottom="0.984251968503937" header="0.5118110236220472" footer="0.5118110236220472"/>
  <pageSetup firstPageNumber="2" useFirstPageNumber="1"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L31"/>
  <sheetViews>
    <sheetView rightToLeft="1" tabSelected="1" zoomScalePageLayoutView="0" workbookViewId="0" topLeftCell="A4">
      <selection activeCell="G21" sqref="G21"/>
    </sheetView>
  </sheetViews>
  <sheetFormatPr defaultColWidth="9.140625" defaultRowHeight="12.75"/>
  <cols>
    <col min="1" max="1" width="13.8515625" style="40" customWidth="1"/>
    <col min="2" max="2" width="9.57421875" style="40" bestFit="1" customWidth="1"/>
    <col min="3" max="3" width="9.421875" style="40" customWidth="1"/>
    <col min="4" max="4" width="14.57421875" style="40" customWidth="1"/>
    <col min="5" max="6" width="11.421875" style="40" customWidth="1"/>
    <col min="7" max="7" width="10.57421875" style="40" bestFit="1" customWidth="1"/>
    <col min="8" max="8" width="10.57421875" style="40" customWidth="1"/>
    <col min="9" max="9" width="12.421875" style="40" bestFit="1" customWidth="1"/>
    <col min="10" max="10" width="10.00390625" style="40" customWidth="1"/>
    <col min="11" max="11" width="9.140625" style="40" customWidth="1"/>
    <col min="12" max="12" width="9.57421875" style="40" bestFit="1" customWidth="1"/>
    <col min="13" max="16384" width="9.140625" style="40" customWidth="1"/>
  </cols>
  <sheetData>
    <row r="1" ht="13.5" customHeight="1"/>
    <row r="2" spans="1:12" ht="18.75" customHeight="1">
      <c r="A2" s="41" t="s">
        <v>29</v>
      </c>
      <c r="B2" s="42"/>
      <c r="C2" s="178" t="s">
        <v>30</v>
      </c>
      <c r="D2" s="179"/>
      <c r="E2" s="41" t="s">
        <v>31</v>
      </c>
      <c r="F2" s="42"/>
      <c r="G2" s="180" t="s">
        <v>32</v>
      </c>
      <c r="H2" s="180"/>
      <c r="I2" s="180"/>
      <c r="J2" s="180"/>
      <c r="K2" s="180"/>
      <c r="L2" s="180"/>
    </row>
    <row r="3" spans="1:12" ht="18.75" customHeight="1">
      <c r="A3" s="171" t="s">
        <v>171</v>
      </c>
      <c r="B3" s="172"/>
      <c r="C3" s="171" t="s">
        <v>175</v>
      </c>
      <c r="D3" s="172"/>
      <c r="E3" s="171" t="s">
        <v>164</v>
      </c>
      <c r="F3" s="172"/>
      <c r="G3" s="180" t="s">
        <v>33</v>
      </c>
      <c r="H3" s="180"/>
      <c r="I3" s="180"/>
      <c r="J3" s="180"/>
      <c r="K3" s="180"/>
      <c r="L3" s="180"/>
    </row>
    <row r="4" spans="1:10" ht="8.25" customHeight="1">
      <c r="A4" s="69"/>
      <c r="B4" s="68"/>
      <c r="C4" s="68"/>
      <c r="D4" s="68"/>
      <c r="E4" s="70"/>
      <c r="F4" s="70"/>
      <c r="G4" s="70"/>
      <c r="H4" s="68"/>
      <c r="I4" s="68"/>
      <c r="J4" s="68"/>
    </row>
    <row r="5" spans="1:10" ht="18.75" customHeight="1">
      <c r="A5" s="177" t="s">
        <v>47</v>
      </c>
      <c r="B5" s="177"/>
      <c r="C5" s="177"/>
      <c r="D5" s="71"/>
      <c r="E5" s="70"/>
      <c r="F5" s="70"/>
      <c r="G5" s="70"/>
      <c r="H5" s="68"/>
      <c r="I5" s="68"/>
      <c r="J5" s="68"/>
    </row>
    <row r="6" ht="16.5" customHeight="1">
      <c r="A6" s="59" t="s">
        <v>48</v>
      </c>
    </row>
    <row r="7" spans="1:12" s="80" customFormat="1" ht="27.75" customHeight="1">
      <c r="A7" s="175" t="s">
        <v>8</v>
      </c>
      <c r="B7" s="175" t="s">
        <v>36</v>
      </c>
      <c r="C7" s="173" t="s">
        <v>165</v>
      </c>
      <c r="D7" s="174"/>
      <c r="E7" s="173" t="s">
        <v>176</v>
      </c>
      <c r="F7" s="174"/>
      <c r="G7" s="175" t="s">
        <v>9</v>
      </c>
      <c r="H7" s="173" t="s">
        <v>177</v>
      </c>
      <c r="I7" s="174"/>
      <c r="J7" s="173" t="s">
        <v>166</v>
      </c>
      <c r="K7" s="174"/>
      <c r="L7" s="175" t="s">
        <v>49</v>
      </c>
    </row>
    <row r="8" spans="1:12" ht="17.25" customHeight="1">
      <c r="A8" s="176"/>
      <c r="B8" s="176"/>
      <c r="C8" s="47" t="s">
        <v>50</v>
      </c>
      <c r="D8" s="47" t="s">
        <v>51</v>
      </c>
      <c r="E8" s="47" t="s">
        <v>50</v>
      </c>
      <c r="F8" s="47" t="s">
        <v>52</v>
      </c>
      <c r="G8" s="176"/>
      <c r="H8" s="47" t="s">
        <v>50</v>
      </c>
      <c r="I8" s="47" t="s">
        <v>53</v>
      </c>
      <c r="J8" s="47" t="s">
        <v>50</v>
      </c>
      <c r="K8" s="47" t="s">
        <v>54</v>
      </c>
      <c r="L8" s="176"/>
    </row>
    <row r="9" spans="1:12" s="48" customFormat="1" ht="13.5" customHeight="1">
      <c r="A9" s="49" t="s">
        <v>55</v>
      </c>
      <c r="B9" s="50" t="s">
        <v>40</v>
      </c>
      <c r="C9" s="51">
        <v>0</v>
      </c>
      <c r="D9" s="51">
        <v>0</v>
      </c>
      <c r="E9" s="51">
        <v>0</v>
      </c>
      <c r="F9" s="51">
        <v>0</v>
      </c>
      <c r="G9" s="51">
        <v>0</v>
      </c>
      <c r="H9" s="51">
        <v>1</v>
      </c>
      <c r="I9" s="51">
        <v>20</v>
      </c>
      <c r="J9" s="51">
        <v>1</v>
      </c>
      <c r="K9" s="51">
        <v>20</v>
      </c>
      <c r="L9" s="79">
        <f>F9/K9*100-100</f>
        <v>-100</v>
      </c>
    </row>
    <row r="10" spans="1:12" s="48" customFormat="1" ht="13.5" customHeight="1">
      <c r="A10" s="49" t="s">
        <v>56</v>
      </c>
      <c r="B10" s="50" t="s">
        <v>40</v>
      </c>
      <c r="C10" s="51">
        <v>0</v>
      </c>
      <c r="D10" s="51">
        <v>0</v>
      </c>
      <c r="E10" s="51">
        <v>0</v>
      </c>
      <c r="F10" s="51">
        <v>0</v>
      </c>
      <c r="G10" s="51">
        <v>0</v>
      </c>
      <c r="H10" s="51">
        <v>0</v>
      </c>
      <c r="I10" s="51">
        <v>0</v>
      </c>
      <c r="J10" s="51">
        <v>0</v>
      </c>
      <c r="K10" s="51">
        <v>0</v>
      </c>
      <c r="L10" s="79">
        <v>0</v>
      </c>
    </row>
    <row r="11" spans="1:12" s="48" customFormat="1" ht="13.5" customHeight="1">
      <c r="A11" s="49" t="s">
        <v>136</v>
      </c>
      <c r="B11" s="50" t="s">
        <v>40</v>
      </c>
      <c r="C11" s="51">
        <v>3</v>
      </c>
      <c r="D11" s="51">
        <v>124</v>
      </c>
      <c r="E11" s="51">
        <v>3</v>
      </c>
      <c r="F11" s="51">
        <v>124</v>
      </c>
      <c r="G11" s="51">
        <f>E11/C11*100</f>
        <v>100</v>
      </c>
      <c r="H11" s="51">
        <v>2</v>
      </c>
      <c r="I11" s="51">
        <v>66</v>
      </c>
      <c r="J11" s="51">
        <v>2</v>
      </c>
      <c r="K11" s="51">
        <v>66</v>
      </c>
      <c r="L11" s="79">
        <f>F11/K11*100-100</f>
        <v>87.87878787878788</v>
      </c>
    </row>
    <row r="12" spans="1:12" s="48" customFormat="1" ht="13.5" customHeight="1">
      <c r="A12" s="49" t="s">
        <v>135</v>
      </c>
      <c r="B12" s="50" t="s">
        <v>40</v>
      </c>
      <c r="C12" s="51">
        <v>116959</v>
      </c>
      <c r="D12" s="51">
        <v>9506</v>
      </c>
      <c r="E12" s="51">
        <v>116959</v>
      </c>
      <c r="F12" s="51">
        <v>9506</v>
      </c>
      <c r="G12" s="51">
        <f>E12/C12*100</f>
        <v>100</v>
      </c>
      <c r="H12" s="51">
        <v>110279</v>
      </c>
      <c r="I12" s="51">
        <v>8101</v>
      </c>
      <c r="J12" s="51">
        <v>110279</v>
      </c>
      <c r="K12" s="51">
        <v>8101</v>
      </c>
      <c r="L12" s="79">
        <f>F12/K12*100-100</f>
        <v>17.343537834835203</v>
      </c>
    </row>
    <row r="13" spans="1:12" s="48" customFormat="1" ht="13.5" customHeight="1">
      <c r="A13" s="49" t="s">
        <v>46</v>
      </c>
      <c r="B13" s="50"/>
      <c r="C13" s="51"/>
      <c r="D13" s="51">
        <f>SUM(D9:D12)</f>
        <v>9630</v>
      </c>
      <c r="E13" s="51"/>
      <c r="F13" s="51">
        <f>SUM(F9:F12)</f>
        <v>9630</v>
      </c>
      <c r="G13" s="51"/>
      <c r="H13" s="51"/>
      <c r="I13" s="51">
        <f>SUM(I9:I12)</f>
        <v>8187</v>
      </c>
      <c r="J13" s="51"/>
      <c r="K13" s="51">
        <f>SUM(K9:K12)</f>
        <v>8187</v>
      </c>
      <c r="L13" s="79">
        <f>F13/K13*100-100</f>
        <v>17.62550384756321</v>
      </c>
    </row>
    <row r="14" spans="1:11" s="48" customFormat="1" ht="8.25" customHeight="1">
      <c r="A14" s="45"/>
      <c r="B14" s="40"/>
      <c r="C14" s="40"/>
      <c r="D14" s="40"/>
      <c r="E14" s="60"/>
      <c r="F14" s="40"/>
      <c r="G14" s="40"/>
      <c r="H14" s="40"/>
      <c r="I14" s="40"/>
      <c r="J14" s="40"/>
      <c r="K14" s="53"/>
    </row>
    <row r="15" spans="1:12" s="48" customFormat="1" ht="18.75" customHeight="1">
      <c r="A15" s="59" t="s">
        <v>57</v>
      </c>
      <c r="B15" s="40"/>
      <c r="C15" s="40"/>
      <c r="D15" s="40"/>
      <c r="E15" s="40"/>
      <c r="F15" s="40"/>
      <c r="G15" s="40"/>
      <c r="H15" s="40"/>
      <c r="I15" s="40"/>
      <c r="J15" s="40"/>
      <c r="K15" s="40"/>
      <c r="L15" s="40"/>
    </row>
    <row r="16" spans="1:12" s="80" customFormat="1" ht="24" customHeight="1">
      <c r="A16" s="175" t="s">
        <v>8</v>
      </c>
      <c r="B16" s="175" t="s">
        <v>36</v>
      </c>
      <c r="C16" s="173" t="s">
        <v>165</v>
      </c>
      <c r="D16" s="174"/>
      <c r="E16" s="173" t="s">
        <v>176</v>
      </c>
      <c r="F16" s="174"/>
      <c r="G16" s="175" t="s">
        <v>9</v>
      </c>
      <c r="H16" s="173" t="s">
        <v>177</v>
      </c>
      <c r="I16" s="174"/>
      <c r="J16" s="173" t="s">
        <v>166</v>
      </c>
      <c r="K16" s="174"/>
      <c r="L16" s="175" t="s">
        <v>49</v>
      </c>
    </row>
    <row r="17" spans="1:12" ht="17.25" customHeight="1">
      <c r="A17" s="176"/>
      <c r="B17" s="176"/>
      <c r="C17" s="47" t="s">
        <v>50</v>
      </c>
      <c r="D17" s="47" t="s">
        <v>51</v>
      </c>
      <c r="E17" s="47" t="s">
        <v>50</v>
      </c>
      <c r="F17" s="47" t="s">
        <v>52</v>
      </c>
      <c r="G17" s="176"/>
      <c r="H17" s="47" t="s">
        <v>50</v>
      </c>
      <c r="I17" s="47" t="s">
        <v>53</v>
      </c>
      <c r="J17" s="47" t="s">
        <v>50</v>
      </c>
      <c r="K17" s="47" t="s">
        <v>54</v>
      </c>
      <c r="L17" s="176"/>
    </row>
    <row r="18" spans="1:12" s="48" customFormat="1" ht="13.5" customHeight="1">
      <c r="A18" s="49" t="s">
        <v>55</v>
      </c>
      <c r="B18" s="50" t="s">
        <v>40</v>
      </c>
      <c r="C18" s="51">
        <v>7</v>
      </c>
      <c r="D18" s="51">
        <v>673</v>
      </c>
      <c r="E18" s="51">
        <v>2</v>
      </c>
      <c r="F18" s="51">
        <v>174</v>
      </c>
      <c r="G18" s="79">
        <f>F18/D18*100</f>
        <v>25.854383358098072</v>
      </c>
      <c r="H18" s="51">
        <v>6</v>
      </c>
      <c r="I18" s="51">
        <v>570</v>
      </c>
      <c r="J18" s="51">
        <v>9</v>
      </c>
      <c r="K18" s="51">
        <v>863</v>
      </c>
      <c r="L18" s="79">
        <f>F18/K18*100-100</f>
        <v>-79.83777520278099</v>
      </c>
    </row>
    <row r="19" spans="1:12" ht="13.5" customHeight="1">
      <c r="A19" s="49" t="s">
        <v>56</v>
      </c>
      <c r="B19" s="50" t="s">
        <v>40</v>
      </c>
      <c r="C19" s="51">
        <v>1</v>
      </c>
      <c r="D19" s="51">
        <v>17</v>
      </c>
      <c r="E19" s="51">
        <v>0</v>
      </c>
      <c r="F19" s="51">
        <v>0</v>
      </c>
      <c r="G19" s="79">
        <f>F19/D19*100</f>
        <v>0</v>
      </c>
      <c r="H19" s="51">
        <v>1</v>
      </c>
      <c r="I19" s="51">
        <v>33</v>
      </c>
      <c r="J19" s="51">
        <v>1</v>
      </c>
      <c r="K19" s="51">
        <v>48</v>
      </c>
      <c r="L19" s="140">
        <v>0</v>
      </c>
    </row>
    <row r="20" spans="1:12" ht="13.5" customHeight="1">
      <c r="A20" s="49" t="s">
        <v>136</v>
      </c>
      <c r="B20" s="50" t="s">
        <v>40</v>
      </c>
      <c r="C20" s="51">
        <v>0</v>
      </c>
      <c r="D20" s="51">
        <v>0</v>
      </c>
      <c r="E20" s="51">
        <v>0</v>
      </c>
      <c r="F20" s="51">
        <v>0</v>
      </c>
      <c r="G20" s="79">
        <v>0</v>
      </c>
      <c r="H20" s="51">
        <v>2</v>
      </c>
      <c r="I20" s="51">
        <v>92</v>
      </c>
      <c r="J20" s="51">
        <v>4</v>
      </c>
      <c r="K20" s="51">
        <v>186</v>
      </c>
      <c r="L20" s="140">
        <v>0</v>
      </c>
    </row>
    <row r="21" spans="1:12" ht="13.5" customHeight="1">
      <c r="A21" s="49" t="s">
        <v>135</v>
      </c>
      <c r="B21" s="50" t="s">
        <v>40</v>
      </c>
      <c r="C21" s="51">
        <v>320000</v>
      </c>
      <c r="D21" s="51">
        <v>28731</v>
      </c>
      <c r="E21" s="51">
        <v>224276</v>
      </c>
      <c r="F21" s="51">
        <v>17824</v>
      </c>
      <c r="G21" s="79">
        <f>F21/D21*100</f>
        <v>62.03752044829627</v>
      </c>
      <c r="H21" s="51">
        <v>199025</v>
      </c>
      <c r="I21" s="51">
        <v>15644</v>
      </c>
      <c r="J21" s="51">
        <v>305870</v>
      </c>
      <c r="K21" s="51">
        <v>25722</v>
      </c>
      <c r="L21" s="79">
        <f>F21/K21*100-100</f>
        <v>-30.705232874582066</v>
      </c>
    </row>
    <row r="22" spans="1:12" ht="13.5" customHeight="1">
      <c r="A22" s="49" t="s">
        <v>46</v>
      </c>
      <c r="B22" s="50"/>
      <c r="C22" s="51"/>
      <c r="D22" s="51">
        <f>SUM(D18:D21)</f>
        <v>29421</v>
      </c>
      <c r="E22" s="51"/>
      <c r="F22" s="51">
        <f>SUM(F18:F21)</f>
        <v>17998</v>
      </c>
      <c r="G22" s="79">
        <f>F22/D22*100</f>
        <v>61.17399136671086</v>
      </c>
      <c r="H22" s="51"/>
      <c r="I22" s="51">
        <f>SUM(I18:I21)</f>
        <v>16339</v>
      </c>
      <c r="J22" s="51"/>
      <c r="K22" s="51">
        <f>SUM(K18:K21)</f>
        <v>26819</v>
      </c>
      <c r="L22" s="79">
        <f>F22/K22*100-100</f>
        <v>-32.89086095678438</v>
      </c>
    </row>
    <row r="23" spans="1:10" ht="15">
      <c r="A23" s="68"/>
      <c r="B23" s="68"/>
      <c r="C23" s="68"/>
      <c r="D23" s="68"/>
      <c r="E23" s="68"/>
      <c r="F23" s="68"/>
      <c r="G23" s="68"/>
      <c r="H23" s="68"/>
      <c r="I23" s="68"/>
      <c r="J23" s="68"/>
    </row>
    <row r="24" s="72" customFormat="1" ht="15">
      <c r="A24" s="59" t="s">
        <v>58</v>
      </c>
    </row>
    <row r="25" spans="1:12" s="80" customFormat="1" ht="24.75" customHeight="1">
      <c r="A25" s="175" t="s">
        <v>8</v>
      </c>
      <c r="B25" s="175" t="s">
        <v>36</v>
      </c>
      <c r="C25" s="173" t="s">
        <v>165</v>
      </c>
      <c r="D25" s="174"/>
      <c r="E25" s="173" t="s">
        <v>176</v>
      </c>
      <c r="F25" s="174"/>
      <c r="G25" s="175" t="s">
        <v>9</v>
      </c>
      <c r="H25" s="173" t="s">
        <v>177</v>
      </c>
      <c r="I25" s="174"/>
      <c r="J25" s="173" t="s">
        <v>166</v>
      </c>
      <c r="K25" s="174"/>
      <c r="L25" s="175" t="s">
        <v>49</v>
      </c>
    </row>
    <row r="26" spans="1:12" ht="17.25" customHeight="1">
      <c r="A26" s="176"/>
      <c r="B26" s="176"/>
      <c r="C26" s="47" t="s">
        <v>50</v>
      </c>
      <c r="D26" s="47" t="s">
        <v>51</v>
      </c>
      <c r="E26" s="47" t="s">
        <v>50</v>
      </c>
      <c r="F26" s="47" t="s">
        <v>52</v>
      </c>
      <c r="G26" s="176"/>
      <c r="H26" s="47" t="s">
        <v>50</v>
      </c>
      <c r="I26" s="47" t="s">
        <v>53</v>
      </c>
      <c r="J26" s="47" t="s">
        <v>50</v>
      </c>
      <c r="K26" s="47" t="s">
        <v>54</v>
      </c>
      <c r="L26" s="176"/>
    </row>
    <row r="27" spans="1:12" ht="15.75" customHeight="1">
      <c r="A27" s="49" t="s">
        <v>55</v>
      </c>
      <c r="B27" s="50" t="s">
        <v>40</v>
      </c>
      <c r="C27" s="51">
        <v>5</v>
      </c>
      <c r="D27" s="51">
        <v>481</v>
      </c>
      <c r="E27" s="51">
        <v>2</v>
      </c>
      <c r="F27" s="51">
        <v>174</v>
      </c>
      <c r="G27" s="79">
        <f>F27/D27*100</f>
        <v>36.17463617463618</v>
      </c>
      <c r="H27" s="51">
        <v>7</v>
      </c>
      <c r="I27" s="51">
        <v>590</v>
      </c>
      <c r="J27" s="51">
        <v>10</v>
      </c>
      <c r="K27" s="51">
        <v>883</v>
      </c>
      <c r="L27" s="79">
        <f>F27/K27*100-100</f>
        <v>-80.29445073612683</v>
      </c>
    </row>
    <row r="28" spans="1:12" ht="15.75" customHeight="1">
      <c r="A28" s="49" t="s">
        <v>56</v>
      </c>
      <c r="B28" s="50" t="s">
        <v>40</v>
      </c>
      <c r="C28" s="51">
        <v>1</v>
      </c>
      <c r="D28" s="51">
        <v>17</v>
      </c>
      <c r="E28" s="51">
        <v>0</v>
      </c>
      <c r="F28" s="51">
        <v>0</v>
      </c>
      <c r="G28" s="79">
        <f>F28/D28*100</f>
        <v>0</v>
      </c>
      <c r="H28" s="51">
        <v>1</v>
      </c>
      <c r="I28" s="51">
        <v>33</v>
      </c>
      <c r="J28" s="51">
        <v>1</v>
      </c>
      <c r="K28" s="51">
        <v>48</v>
      </c>
      <c r="L28" s="79">
        <v>0</v>
      </c>
    </row>
    <row r="29" spans="1:12" ht="15.75" customHeight="1">
      <c r="A29" s="49" t="s">
        <v>136</v>
      </c>
      <c r="B29" s="50" t="s">
        <v>40</v>
      </c>
      <c r="C29" s="51">
        <v>1</v>
      </c>
      <c r="D29" s="51">
        <v>42</v>
      </c>
      <c r="E29" s="51">
        <v>1</v>
      </c>
      <c r="F29" s="51">
        <v>43</v>
      </c>
      <c r="G29" s="79">
        <f>F29/D29*100</f>
        <v>102.38095238095238</v>
      </c>
      <c r="H29" s="51">
        <v>3</v>
      </c>
      <c r="I29" s="51">
        <v>90</v>
      </c>
      <c r="J29" s="51">
        <v>3</v>
      </c>
      <c r="K29" s="51">
        <v>128</v>
      </c>
      <c r="L29" s="79">
        <f>F29/K29*100-100</f>
        <v>-66.40625</v>
      </c>
    </row>
    <row r="30" spans="1:12" ht="15.75" customHeight="1">
      <c r="A30" s="49" t="s">
        <v>135</v>
      </c>
      <c r="B30" s="50" t="s">
        <v>40</v>
      </c>
      <c r="C30" s="51">
        <v>337164</v>
      </c>
      <c r="D30" s="51">
        <v>25588</v>
      </c>
      <c r="E30" s="51">
        <v>124513</v>
      </c>
      <c r="F30" s="51">
        <v>9972</v>
      </c>
      <c r="G30" s="79">
        <f>F30/D30*100</f>
        <v>38.97139284039394</v>
      </c>
      <c r="H30" s="51">
        <v>146670</v>
      </c>
      <c r="I30" s="51">
        <v>11260</v>
      </c>
      <c r="J30" s="51">
        <v>299190</v>
      </c>
      <c r="K30" s="51">
        <v>24317</v>
      </c>
      <c r="L30" s="79">
        <f>F30/K30*100-100</f>
        <v>-58.991651930748034</v>
      </c>
    </row>
    <row r="31" spans="1:12" ht="15.75" customHeight="1">
      <c r="A31" s="49" t="s">
        <v>46</v>
      </c>
      <c r="B31" s="50"/>
      <c r="C31" s="51"/>
      <c r="D31" s="51">
        <f>SUM(D27:D30)</f>
        <v>26128</v>
      </c>
      <c r="E31" s="51"/>
      <c r="F31" s="51">
        <f>SUM(F27:F30)</f>
        <v>10189</v>
      </c>
      <c r="G31" s="79">
        <f>F31/D31*100</f>
        <v>38.99647887323944</v>
      </c>
      <c r="H31" s="51"/>
      <c r="I31" s="51">
        <f>SUM(I27:I30)</f>
        <v>11973</v>
      </c>
      <c r="J31" s="51"/>
      <c r="K31" s="51">
        <f>SUM(K27:K30)</f>
        <v>25376</v>
      </c>
      <c r="L31" s="79">
        <f>F31/K31*100-100</f>
        <v>-59.84788776796974</v>
      </c>
    </row>
  </sheetData>
  <sheetProtection/>
  <mergeCells count="31">
    <mergeCell ref="L25:L26"/>
    <mergeCell ref="A25:A26"/>
    <mergeCell ref="B25:B26"/>
    <mergeCell ref="C25:D25"/>
    <mergeCell ref="E25:F25"/>
    <mergeCell ref="L7:L8"/>
    <mergeCell ref="G16:G17"/>
    <mergeCell ref="H16:I16"/>
    <mergeCell ref="H25:I25"/>
    <mergeCell ref="J25:K25"/>
    <mergeCell ref="C2:D2"/>
    <mergeCell ref="G2:L2"/>
    <mergeCell ref="E3:F3"/>
    <mergeCell ref="G3:L3"/>
    <mergeCell ref="G7:G8"/>
    <mergeCell ref="H7:I7"/>
    <mergeCell ref="G25:G26"/>
    <mergeCell ref="A5:C5"/>
    <mergeCell ref="A3:B3"/>
    <mergeCell ref="C3:D3"/>
    <mergeCell ref="A7:A8"/>
    <mergeCell ref="B7:B8"/>
    <mergeCell ref="J16:K16"/>
    <mergeCell ref="C7:D7"/>
    <mergeCell ref="E16:F16"/>
    <mergeCell ref="L16:L17"/>
    <mergeCell ref="E7:F7"/>
    <mergeCell ref="A16:A17"/>
    <mergeCell ref="B16:B17"/>
    <mergeCell ref="C16:D16"/>
    <mergeCell ref="J7:K7"/>
  </mergeCells>
  <printOptions/>
  <pageMargins left="0.1968503937007874" right="0.1968503937007874" top="0.3937007874015748" bottom="0.3937007874015748" header="0.5118110236220472" footer="0.5118110236220472"/>
  <pageSetup firstPageNumber="3" useFirstPageNumber="1"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101"/>
  <sheetViews>
    <sheetView rightToLeft="1" zoomScalePageLayoutView="0" workbookViewId="0" topLeftCell="A25">
      <selection activeCell="D32" sqref="D32:E32"/>
    </sheetView>
  </sheetViews>
  <sheetFormatPr defaultColWidth="9.140625" defaultRowHeight="12.75"/>
  <cols>
    <col min="1" max="1" width="28.140625" style="81" customWidth="1"/>
    <col min="2" max="2" width="12.7109375" style="81" bestFit="1" customWidth="1"/>
    <col min="3" max="3" width="19.140625" style="81" customWidth="1"/>
    <col min="4" max="4" width="14.57421875" style="81" customWidth="1"/>
    <col min="5" max="5" width="13.7109375" style="81" customWidth="1"/>
    <col min="6" max="6" width="11.421875" style="81" customWidth="1"/>
    <col min="7" max="7" width="15.421875" style="81" bestFit="1" customWidth="1"/>
    <col min="8" max="8" width="10.57421875" style="81" customWidth="1"/>
    <col min="9" max="9" width="12.421875" style="81" bestFit="1" customWidth="1"/>
    <col min="10" max="10" width="10.00390625" style="81" customWidth="1"/>
    <col min="11" max="11" width="9.140625" style="81" customWidth="1"/>
    <col min="12" max="12" width="15.7109375" style="81" hidden="1" customWidth="1"/>
    <col min="13" max="16384" width="9.140625" style="81" customWidth="1"/>
  </cols>
  <sheetData>
    <row r="1" spans="1:10" ht="18.75" customHeight="1">
      <c r="A1" s="205" t="s">
        <v>29</v>
      </c>
      <c r="B1" s="205"/>
      <c r="C1" s="82" t="s">
        <v>30</v>
      </c>
      <c r="D1" s="82"/>
      <c r="E1" s="82" t="s">
        <v>31</v>
      </c>
      <c r="F1" s="83"/>
      <c r="G1" s="84"/>
      <c r="H1" s="84" t="s">
        <v>32</v>
      </c>
      <c r="I1" s="84"/>
      <c r="J1" s="83"/>
    </row>
    <row r="2" spans="1:10" ht="18.75" customHeight="1">
      <c r="A2" s="156" t="s">
        <v>178</v>
      </c>
      <c r="B2" s="181" t="s">
        <v>179</v>
      </c>
      <c r="C2" s="182"/>
      <c r="D2" s="82"/>
      <c r="E2" s="206" t="s">
        <v>164</v>
      </c>
      <c r="F2" s="182"/>
      <c r="G2" s="85"/>
      <c r="H2" s="84" t="s">
        <v>33</v>
      </c>
      <c r="I2" s="84"/>
      <c r="J2" s="83"/>
    </row>
    <row r="3" spans="1:10" ht="8.25" customHeight="1">
      <c r="A3" s="86"/>
      <c r="B3" s="87"/>
      <c r="C3" s="87"/>
      <c r="D3" s="87"/>
      <c r="E3" s="88"/>
      <c r="F3" s="88"/>
      <c r="G3" s="88"/>
      <c r="H3" s="87"/>
      <c r="I3" s="87"/>
      <c r="J3" s="87"/>
    </row>
    <row r="4" spans="1:10" ht="18" customHeight="1">
      <c r="A4" s="207" t="s">
        <v>59</v>
      </c>
      <c r="B4" s="207"/>
      <c r="C4" s="207"/>
      <c r="D4" s="89"/>
      <c r="E4" s="88"/>
      <c r="F4" s="88"/>
      <c r="G4" s="88"/>
      <c r="H4" s="87"/>
      <c r="I4" s="87"/>
      <c r="J4" s="87"/>
    </row>
    <row r="5" ht="6.75" customHeight="1">
      <c r="A5" s="90"/>
    </row>
    <row r="6" spans="1:12" ht="25.5" customHeight="1">
      <c r="A6" s="209" t="s">
        <v>60</v>
      </c>
      <c r="B6" s="209" t="s">
        <v>180</v>
      </c>
      <c r="C6" s="209"/>
      <c r="D6" s="209" t="s">
        <v>158</v>
      </c>
      <c r="E6" s="209"/>
      <c r="F6" s="209" t="s">
        <v>61</v>
      </c>
      <c r="G6" s="209"/>
      <c r="H6" s="209"/>
      <c r="I6" s="209"/>
      <c r="J6" s="209"/>
      <c r="K6" s="91"/>
      <c r="L6" s="210"/>
    </row>
    <row r="7" spans="1:12" ht="17.25" customHeight="1">
      <c r="A7" s="209"/>
      <c r="B7" s="92" t="s">
        <v>62</v>
      </c>
      <c r="C7" s="93" t="s">
        <v>63</v>
      </c>
      <c r="D7" s="92" t="s">
        <v>62</v>
      </c>
      <c r="E7" s="93" t="s">
        <v>63</v>
      </c>
      <c r="F7" s="209"/>
      <c r="G7" s="209"/>
      <c r="H7" s="209"/>
      <c r="I7" s="209"/>
      <c r="J7" s="209"/>
      <c r="K7" s="91"/>
      <c r="L7" s="210"/>
    </row>
    <row r="8" spans="1:12" s="98" customFormat="1" ht="15" customHeight="1">
      <c r="A8" s="94" t="s">
        <v>64</v>
      </c>
      <c r="B8" s="95">
        <f>'سود هر سهم'!G8</f>
        <v>78089</v>
      </c>
      <c r="C8" s="95">
        <v>100</v>
      </c>
      <c r="D8" s="95">
        <f>'سود هر سهم'!J8</f>
        <v>149586</v>
      </c>
      <c r="E8" s="95">
        <v>100</v>
      </c>
      <c r="F8" s="208"/>
      <c r="G8" s="208"/>
      <c r="H8" s="208"/>
      <c r="I8" s="208"/>
      <c r="J8" s="208"/>
      <c r="K8" s="96"/>
      <c r="L8" s="97"/>
    </row>
    <row r="9" spans="1:12" s="98" customFormat="1" ht="15" customHeight="1">
      <c r="A9" s="94" t="s">
        <v>65</v>
      </c>
      <c r="B9" s="95" t="s">
        <v>66</v>
      </c>
      <c r="C9" s="95">
        <v>0</v>
      </c>
      <c r="D9" s="95">
        <v>0</v>
      </c>
      <c r="E9" s="95">
        <v>0</v>
      </c>
      <c r="F9" s="208"/>
      <c r="G9" s="208"/>
      <c r="H9" s="208"/>
      <c r="I9" s="208"/>
      <c r="J9" s="208"/>
      <c r="K9" s="96"/>
      <c r="L9" s="97"/>
    </row>
    <row r="10" spans="1:12" s="98" customFormat="1" ht="15" customHeight="1">
      <c r="A10" s="94" t="s">
        <v>46</v>
      </c>
      <c r="B10" s="95">
        <f>B8+B9</f>
        <v>78089</v>
      </c>
      <c r="C10" s="95"/>
      <c r="D10" s="95">
        <f>SUM(D8:D9)</f>
        <v>149586</v>
      </c>
      <c r="E10" s="95"/>
      <c r="F10" s="208"/>
      <c r="G10" s="208"/>
      <c r="H10" s="208"/>
      <c r="I10" s="208"/>
      <c r="J10" s="208"/>
      <c r="K10" s="96"/>
      <c r="L10" s="99"/>
    </row>
    <row r="11" spans="1:11" s="98" customFormat="1" ht="9" customHeight="1">
      <c r="A11" s="90"/>
      <c r="B11" s="81"/>
      <c r="C11" s="81"/>
      <c r="D11" s="81"/>
      <c r="E11" s="100"/>
      <c r="F11" s="81"/>
      <c r="G11" s="81"/>
      <c r="H11" s="81"/>
      <c r="I11" s="81"/>
      <c r="J11" s="81"/>
      <c r="K11" s="101"/>
    </row>
    <row r="12" spans="1:12" s="98" customFormat="1" ht="8.25" customHeight="1">
      <c r="A12" s="90"/>
      <c r="B12" s="81"/>
      <c r="C12" s="81"/>
      <c r="D12" s="81"/>
      <c r="E12" s="81"/>
      <c r="F12" s="81"/>
      <c r="G12" s="81"/>
      <c r="H12" s="81"/>
      <c r="I12" s="81"/>
      <c r="J12" s="81"/>
      <c r="K12" s="81"/>
      <c r="L12" s="81"/>
    </row>
    <row r="13" spans="1:12" s="98" customFormat="1" ht="18.75" customHeight="1">
      <c r="A13" s="211" t="s">
        <v>67</v>
      </c>
      <c r="B13" s="209" t="s">
        <v>180</v>
      </c>
      <c r="C13" s="209"/>
      <c r="D13" s="209" t="s">
        <v>158</v>
      </c>
      <c r="E13" s="209"/>
      <c r="F13" s="209" t="s">
        <v>61</v>
      </c>
      <c r="G13" s="209"/>
      <c r="H13" s="209"/>
      <c r="I13" s="209"/>
      <c r="J13" s="209"/>
      <c r="K13" s="91"/>
      <c r="L13" s="210"/>
    </row>
    <row r="14" spans="1:12" s="98" customFormat="1" ht="18.75" customHeight="1">
      <c r="A14" s="212"/>
      <c r="B14" s="92" t="s">
        <v>62</v>
      </c>
      <c r="C14" s="93" t="s">
        <v>63</v>
      </c>
      <c r="D14" s="92" t="s">
        <v>62</v>
      </c>
      <c r="E14" s="93" t="s">
        <v>63</v>
      </c>
      <c r="F14" s="209"/>
      <c r="G14" s="209"/>
      <c r="H14" s="209"/>
      <c r="I14" s="209"/>
      <c r="J14" s="209"/>
      <c r="K14" s="102"/>
      <c r="L14" s="210"/>
    </row>
    <row r="15" spans="1:12" s="98" customFormat="1" ht="14.25" customHeight="1">
      <c r="A15" s="94" t="s">
        <v>64</v>
      </c>
      <c r="B15" s="95">
        <f>'گردش مواد اوليه'!F22</f>
        <v>17998</v>
      </c>
      <c r="C15" s="95">
        <v>100</v>
      </c>
      <c r="D15" s="95">
        <f>'گردش مواد اوليه'!K31</f>
        <v>25376</v>
      </c>
      <c r="E15" s="95">
        <v>100</v>
      </c>
      <c r="F15" s="208"/>
      <c r="G15" s="208"/>
      <c r="H15" s="208"/>
      <c r="I15" s="208"/>
      <c r="J15" s="208"/>
      <c r="K15" s="96"/>
      <c r="L15" s="99"/>
    </row>
    <row r="16" spans="1:12" ht="14.25" customHeight="1">
      <c r="A16" s="94" t="s">
        <v>65</v>
      </c>
      <c r="B16" s="95" t="s">
        <v>66</v>
      </c>
      <c r="C16" s="95">
        <v>0</v>
      </c>
      <c r="D16" s="95">
        <v>0</v>
      </c>
      <c r="E16" s="95">
        <v>0</v>
      </c>
      <c r="F16" s="208"/>
      <c r="G16" s="208"/>
      <c r="H16" s="208"/>
      <c r="I16" s="208"/>
      <c r="J16" s="208"/>
      <c r="K16" s="96"/>
      <c r="L16" s="99"/>
    </row>
    <row r="17" spans="1:12" ht="14.25" customHeight="1">
      <c r="A17" s="94" t="s">
        <v>46</v>
      </c>
      <c r="B17" s="95">
        <f>B15+B16</f>
        <v>17998</v>
      </c>
      <c r="C17" s="95"/>
      <c r="D17" s="95">
        <f>SUM(D15:D16)</f>
        <v>25376</v>
      </c>
      <c r="E17" s="95"/>
      <c r="F17" s="208"/>
      <c r="G17" s="208"/>
      <c r="H17" s="208"/>
      <c r="I17" s="208"/>
      <c r="J17" s="208"/>
      <c r="K17" s="96"/>
      <c r="L17" s="99"/>
    </row>
    <row r="18" spans="1:10" ht="15">
      <c r="A18" s="87"/>
      <c r="B18" s="87"/>
      <c r="C18" s="87"/>
      <c r="D18" s="87"/>
      <c r="E18" s="87"/>
      <c r="F18" s="87"/>
      <c r="G18" s="87"/>
      <c r="H18" s="87"/>
      <c r="I18" s="87"/>
      <c r="J18" s="87"/>
    </row>
    <row r="19" spans="1:7" ht="15.75">
      <c r="A19" s="200" t="s">
        <v>137</v>
      </c>
      <c r="B19" s="200"/>
      <c r="C19" s="200"/>
      <c r="D19" s="200"/>
      <c r="E19" s="200"/>
      <c r="F19" s="200"/>
      <c r="G19" s="200"/>
    </row>
    <row r="20" spans="1:10" ht="15" customHeight="1">
      <c r="A20" s="213" t="s">
        <v>68</v>
      </c>
      <c r="B20" s="209" t="s">
        <v>62</v>
      </c>
      <c r="C20" s="209"/>
      <c r="D20" s="203" t="s">
        <v>69</v>
      </c>
      <c r="E20" s="204"/>
      <c r="F20" s="203" t="s">
        <v>149</v>
      </c>
      <c r="G20" s="204"/>
      <c r="H20" s="105"/>
      <c r="I20" s="105"/>
      <c r="J20" s="106"/>
    </row>
    <row r="21" spans="1:10" ht="37.5" customHeight="1">
      <c r="A21" s="214"/>
      <c r="B21" s="155" t="s">
        <v>180</v>
      </c>
      <c r="C21" s="154" t="s">
        <v>158</v>
      </c>
      <c r="D21" s="155" t="s">
        <v>180</v>
      </c>
      <c r="E21" s="154" t="s">
        <v>158</v>
      </c>
      <c r="F21" s="155" t="s">
        <v>180</v>
      </c>
      <c r="G21" s="154" t="s">
        <v>158</v>
      </c>
      <c r="H21" s="203" t="s">
        <v>61</v>
      </c>
      <c r="I21" s="215"/>
      <c r="J21" s="204"/>
    </row>
    <row r="22" spans="1:10" ht="15">
      <c r="A22" s="103" t="s">
        <v>70</v>
      </c>
      <c r="B22" s="95">
        <f>'گردش مواد اوليه'!F31</f>
        <v>10189</v>
      </c>
      <c r="C22" s="137">
        <v>25377</v>
      </c>
      <c r="D22" s="149">
        <v>100</v>
      </c>
      <c r="E22" s="95">
        <v>100</v>
      </c>
      <c r="F22" s="149">
        <v>0</v>
      </c>
      <c r="G22" s="95">
        <v>0</v>
      </c>
      <c r="H22" s="183"/>
      <c r="I22" s="185"/>
      <c r="J22" s="184"/>
    </row>
    <row r="23" spans="1:10" ht="15">
      <c r="A23" s="103" t="s">
        <v>71</v>
      </c>
      <c r="B23" s="95">
        <v>5476</v>
      </c>
      <c r="C23" s="137">
        <v>9167</v>
      </c>
      <c r="D23" s="149">
        <v>35</v>
      </c>
      <c r="E23" s="95">
        <v>35</v>
      </c>
      <c r="F23" s="149">
        <v>65</v>
      </c>
      <c r="G23" s="95">
        <v>65</v>
      </c>
      <c r="H23" s="183"/>
      <c r="I23" s="185"/>
      <c r="J23" s="184"/>
    </row>
    <row r="24" spans="1:10" ht="15">
      <c r="A24" s="103" t="s">
        <v>72</v>
      </c>
      <c r="B24" s="95">
        <v>43855</v>
      </c>
      <c r="C24" s="137">
        <v>67297</v>
      </c>
      <c r="D24" s="149">
        <v>35</v>
      </c>
      <c r="E24" s="95">
        <v>35</v>
      </c>
      <c r="F24" s="149">
        <v>65</v>
      </c>
      <c r="G24" s="95">
        <v>65</v>
      </c>
      <c r="H24" s="183"/>
      <c r="I24" s="185"/>
      <c r="J24" s="184"/>
    </row>
    <row r="25" spans="1:10" ht="15">
      <c r="A25" s="103" t="s">
        <v>46</v>
      </c>
      <c r="B25" s="95">
        <f>SUM(B22:B24)</f>
        <v>59520</v>
      </c>
      <c r="C25" s="95">
        <f>SUM(C22:C24)</f>
        <v>101841</v>
      </c>
      <c r="D25" s="95"/>
      <c r="E25" s="95"/>
      <c r="F25" s="104"/>
      <c r="G25" s="95"/>
      <c r="H25" s="183"/>
      <c r="I25" s="185"/>
      <c r="J25" s="184"/>
    </row>
    <row r="26" ht="15.75" customHeight="1">
      <c r="A26" s="81">
        <v>16532</v>
      </c>
    </row>
    <row r="27" ht="15">
      <c r="A27" s="81" t="s">
        <v>73</v>
      </c>
    </row>
    <row r="28" ht="9" customHeight="1"/>
    <row r="29" spans="1:10" ht="27.75" customHeight="1">
      <c r="A29" s="93" t="s">
        <v>74</v>
      </c>
      <c r="B29" s="93" t="s">
        <v>36</v>
      </c>
      <c r="C29" s="93" t="s">
        <v>75</v>
      </c>
      <c r="D29" s="203" t="s">
        <v>167</v>
      </c>
      <c r="E29" s="204"/>
      <c r="F29" s="203" t="s">
        <v>181</v>
      </c>
      <c r="G29" s="204"/>
      <c r="H29" s="203" t="s">
        <v>61</v>
      </c>
      <c r="I29" s="215"/>
      <c r="J29" s="204"/>
    </row>
    <row r="30" spans="1:10" ht="15">
      <c r="A30" s="94" t="s">
        <v>138</v>
      </c>
      <c r="B30" s="95" t="s">
        <v>40</v>
      </c>
      <c r="C30" s="95">
        <v>215000</v>
      </c>
      <c r="D30" s="208">
        <v>164352</v>
      </c>
      <c r="E30" s="208"/>
      <c r="F30" s="208">
        <v>78274</v>
      </c>
      <c r="G30" s="208"/>
      <c r="H30" s="208"/>
      <c r="I30" s="208"/>
      <c r="J30" s="208"/>
    </row>
    <row r="31" spans="1:10" ht="15">
      <c r="A31" s="94" t="s">
        <v>139</v>
      </c>
      <c r="B31" s="153" t="s">
        <v>40</v>
      </c>
      <c r="C31" s="153">
        <v>35000</v>
      </c>
      <c r="D31" s="208">
        <v>25648</v>
      </c>
      <c r="E31" s="208"/>
      <c r="F31" s="208">
        <v>11188</v>
      </c>
      <c r="G31" s="208"/>
      <c r="H31" s="183"/>
      <c r="I31" s="185"/>
      <c r="J31" s="184"/>
    </row>
    <row r="32" spans="1:10" ht="15">
      <c r="A32" s="94" t="s">
        <v>46</v>
      </c>
      <c r="B32" s="153"/>
      <c r="C32" s="153">
        <f>SUM(C30:C31)</f>
        <v>250000</v>
      </c>
      <c r="D32" s="183">
        <f>SUM(D30:D31)</f>
        <v>190000</v>
      </c>
      <c r="E32" s="184"/>
      <c r="F32" s="183">
        <f>SUM(F30:F31)</f>
        <v>89462</v>
      </c>
      <c r="G32" s="184"/>
      <c r="H32" s="183"/>
      <c r="I32" s="185"/>
      <c r="J32" s="184"/>
    </row>
    <row r="34" spans="1:3" ht="16.5" customHeight="1">
      <c r="A34" s="216" t="s">
        <v>76</v>
      </c>
      <c r="B34" s="216"/>
      <c r="C34" s="216"/>
    </row>
    <row r="35" spans="1:10" ht="21" customHeight="1">
      <c r="A35" s="203" t="s">
        <v>77</v>
      </c>
      <c r="B35" s="204"/>
      <c r="C35" s="93" t="s">
        <v>78</v>
      </c>
      <c r="D35" s="93" t="s">
        <v>79</v>
      </c>
      <c r="E35" s="92" t="s">
        <v>80</v>
      </c>
      <c r="F35" s="92" t="s">
        <v>81</v>
      </c>
      <c r="G35" s="107" t="s">
        <v>82</v>
      </c>
      <c r="H35" s="107" t="s">
        <v>83</v>
      </c>
      <c r="I35" s="203" t="s">
        <v>84</v>
      </c>
      <c r="J35" s="204"/>
    </row>
    <row r="36" spans="1:10" ht="17.25" customHeight="1">
      <c r="A36" s="201" t="s">
        <v>153</v>
      </c>
      <c r="B36" s="202"/>
      <c r="C36" s="151">
        <v>25244</v>
      </c>
      <c r="D36" s="150">
        <v>0</v>
      </c>
      <c r="E36" s="151">
        <v>5129</v>
      </c>
      <c r="F36" s="150">
        <v>0</v>
      </c>
      <c r="G36" s="151">
        <v>0</v>
      </c>
      <c r="H36" s="151">
        <v>1015</v>
      </c>
      <c r="I36" s="183">
        <v>4114</v>
      </c>
      <c r="J36" s="184"/>
    </row>
    <row r="37" spans="1:10" ht="16.5" customHeight="1">
      <c r="A37" s="201" t="s">
        <v>147</v>
      </c>
      <c r="B37" s="202"/>
      <c r="C37" s="142">
        <v>27385</v>
      </c>
      <c r="D37" s="157">
        <v>37091</v>
      </c>
      <c r="E37" s="142">
        <v>6172</v>
      </c>
      <c r="F37" s="157">
        <v>7643</v>
      </c>
      <c r="G37" s="142" t="s">
        <v>15</v>
      </c>
      <c r="H37" s="142">
        <v>1080</v>
      </c>
      <c r="I37" s="183">
        <v>5757</v>
      </c>
      <c r="J37" s="184"/>
    </row>
    <row r="38" spans="1:10" ht="15" customHeight="1">
      <c r="A38" s="201" t="s">
        <v>145</v>
      </c>
      <c r="B38" s="202"/>
      <c r="C38" s="138">
        <v>21567</v>
      </c>
      <c r="D38" s="144">
        <v>27642</v>
      </c>
      <c r="E38" s="138">
        <v>4972</v>
      </c>
      <c r="F38" s="144">
        <v>7692</v>
      </c>
      <c r="G38" s="142">
        <v>6219</v>
      </c>
      <c r="H38" s="142">
        <v>6219</v>
      </c>
      <c r="I38" s="183" t="s">
        <v>15</v>
      </c>
      <c r="J38" s="184"/>
    </row>
    <row r="39" spans="1:10" ht="15.75" customHeight="1">
      <c r="A39" s="201" t="s">
        <v>131</v>
      </c>
      <c r="B39" s="202"/>
      <c r="C39" s="95">
        <v>20423</v>
      </c>
      <c r="D39" s="95">
        <v>21933</v>
      </c>
      <c r="E39" s="95">
        <v>4646</v>
      </c>
      <c r="F39" s="95">
        <v>6901</v>
      </c>
      <c r="G39" s="95">
        <v>4935</v>
      </c>
      <c r="H39" s="95">
        <v>6901</v>
      </c>
      <c r="I39" s="183" t="s">
        <v>15</v>
      </c>
      <c r="J39" s="184"/>
    </row>
    <row r="40" spans="1:3" ht="18.75" customHeight="1">
      <c r="A40" s="216" t="s">
        <v>85</v>
      </c>
      <c r="B40" s="216"/>
      <c r="C40" s="216"/>
    </row>
    <row r="42" spans="1:10" ht="20.25" customHeight="1">
      <c r="A42" s="211" t="s">
        <v>86</v>
      </c>
      <c r="B42" s="203" t="s">
        <v>87</v>
      </c>
      <c r="C42" s="215"/>
      <c r="D42" s="203" t="s">
        <v>88</v>
      </c>
      <c r="E42" s="215"/>
      <c r="F42" s="211" t="s">
        <v>89</v>
      </c>
      <c r="G42" s="211" t="s">
        <v>90</v>
      </c>
      <c r="H42" s="211" t="s">
        <v>91</v>
      </c>
      <c r="I42" s="213" t="s">
        <v>92</v>
      </c>
      <c r="J42" s="217"/>
    </row>
    <row r="43" spans="1:10" ht="25.5">
      <c r="A43" s="212"/>
      <c r="B43" s="93" t="s">
        <v>93</v>
      </c>
      <c r="C43" s="109" t="s">
        <v>94</v>
      </c>
      <c r="D43" s="93" t="s">
        <v>93</v>
      </c>
      <c r="E43" s="109" t="s">
        <v>95</v>
      </c>
      <c r="F43" s="212"/>
      <c r="G43" s="212"/>
      <c r="H43" s="212"/>
      <c r="I43" s="214"/>
      <c r="J43" s="218"/>
    </row>
    <row r="44" spans="1:10" ht="17.25" customHeight="1">
      <c r="A44" s="110"/>
      <c r="B44" s="111"/>
      <c r="C44" s="111"/>
      <c r="D44" s="111"/>
      <c r="E44" s="111"/>
      <c r="F44" s="111"/>
      <c r="G44" s="111"/>
      <c r="H44" s="111"/>
      <c r="I44" s="219"/>
      <c r="J44" s="220"/>
    </row>
    <row r="45" spans="1:10" ht="17.25" customHeight="1">
      <c r="A45" s="94" t="s">
        <v>46</v>
      </c>
      <c r="B45" s="111">
        <f>SUM(B44)</f>
        <v>0</v>
      </c>
      <c r="C45" s="111"/>
      <c r="D45" s="111">
        <f>SUM(D44)</f>
        <v>0</v>
      </c>
      <c r="E45" s="111"/>
      <c r="F45" s="111"/>
      <c r="G45" s="111"/>
      <c r="H45" s="111"/>
      <c r="I45" s="219"/>
      <c r="J45" s="220"/>
    </row>
    <row r="46" ht="11.25" customHeight="1"/>
    <row r="47" spans="1:4" ht="20.25" customHeight="1">
      <c r="A47" s="90" t="s">
        <v>96</v>
      </c>
      <c r="D47" s="91"/>
    </row>
    <row r="48" spans="1:10" s="112" customFormat="1" ht="29.25" customHeight="1">
      <c r="A48" s="209" t="s">
        <v>97</v>
      </c>
      <c r="B48" s="209"/>
      <c r="C48" s="107" t="s">
        <v>148</v>
      </c>
      <c r="D48" s="93" t="s">
        <v>98</v>
      </c>
      <c r="E48" s="209" t="s">
        <v>99</v>
      </c>
      <c r="F48" s="209"/>
      <c r="G48" s="209" t="s">
        <v>100</v>
      </c>
      <c r="H48" s="209"/>
      <c r="I48" s="203" t="s">
        <v>101</v>
      </c>
      <c r="J48" s="204"/>
    </row>
    <row r="49" spans="1:10" s="112" customFormat="1" ht="17.25" customHeight="1">
      <c r="A49" s="195" t="s">
        <v>169</v>
      </c>
      <c r="B49" s="195"/>
      <c r="C49" s="141">
        <v>28042</v>
      </c>
      <c r="D49" s="139">
        <v>5600</v>
      </c>
      <c r="E49" s="196">
        <v>5300</v>
      </c>
      <c r="F49" s="196"/>
      <c r="G49" s="196">
        <v>5235</v>
      </c>
      <c r="H49" s="196"/>
      <c r="I49" s="196">
        <v>8342</v>
      </c>
      <c r="J49" s="196"/>
    </row>
    <row r="50" spans="1:10" ht="15">
      <c r="A50" s="195" t="s">
        <v>153</v>
      </c>
      <c r="B50" s="195"/>
      <c r="C50" s="152">
        <v>55421</v>
      </c>
      <c r="D50" s="152">
        <v>6894</v>
      </c>
      <c r="E50" s="196">
        <v>5645</v>
      </c>
      <c r="F50" s="196"/>
      <c r="G50" s="196">
        <v>4328</v>
      </c>
      <c r="H50" s="196"/>
      <c r="I50" s="196">
        <v>9558</v>
      </c>
      <c r="J50" s="196"/>
    </row>
    <row r="51" ht="10.5" customHeight="1"/>
    <row r="52" spans="1:2" s="115" customFormat="1" ht="15">
      <c r="A52" s="200" t="s">
        <v>102</v>
      </c>
      <c r="B52" s="200"/>
    </row>
    <row r="53" spans="1:10" s="115" customFormat="1" ht="14.25" customHeight="1">
      <c r="A53" s="197" t="s">
        <v>103</v>
      </c>
      <c r="B53" s="198"/>
      <c r="C53" s="198"/>
      <c r="D53" s="199"/>
      <c r="E53" s="197" t="s">
        <v>104</v>
      </c>
      <c r="F53" s="198"/>
      <c r="G53" s="199"/>
      <c r="H53" s="197" t="s">
        <v>105</v>
      </c>
      <c r="I53" s="198"/>
      <c r="J53" s="199"/>
    </row>
    <row r="54" spans="1:10" ht="14.25" customHeight="1">
      <c r="A54" s="189" t="s">
        <v>106</v>
      </c>
      <c r="B54" s="190"/>
      <c r="C54" s="190"/>
      <c r="D54" s="191"/>
      <c r="E54" s="183">
        <f>13609548+842</f>
        <v>13610390</v>
      </c>
      <c r="F54" s="185"/>
      <c r="G54" s="184"/>
      <c r="H54" s="192">
        <f>$L$64/$L$63*E54</f>
        <v>43.2075873015873</v>
      </c>
      <c r="I54" s="193"/>
      <c r="J54" s="194"/>
    </row>
    <row r="55" spans="1:10" ht="14.25" customHeight="1">
      <c r="A55" s="189" t="s">
        <v>107</v>
      </c>
      <c r="B55" s="190"/>
      <c r="C55" s="190"/>
      <c r="D55" s="191"/>
      <c r="E55" s="183">
        <v>1196072</v>
      </c>
      <c r="F55" s="185"/>
      <c r="G55" s="184"/>
      <c r="H55" s="192">
        <f>$L$64/$L$63*E55</f>
        <v>3.797053968253968</v>
      </c>
      <c r="I55" s="193"/>
      <c r="J55" s="194"/>
    </row>
    <row r="56" spans="1:10" ht="14.25" customHeight="1">
      <c r="A56" s="189" t="s">
        <v>108</v>
      </c>
      <c r="B56" s="190"/>
      <c r="C56" s="190"/>
      <c r="D56" s="191"/>
      <c r="E56" s="183">
        <v>11061054</v>
      </c>
      <c r="F56" s="185"/>
      <c r="G56" s="184"/>
      <c r="H56" s="192">
        <f>$L$64/$L$63*E56-0.001</f>
        <v>35.11345714285714</v>
      </c>
      <c r="I56" s="193"/>
      <c r="J56" s="194"/>
    </row>
    <row r="57" spans="1:10" ht="14.25" customHeight="1">
      <c r="A57" s="189" t="s">
        <v>156</v>
      </c>
      <c r="B57" s="190"/>
      <c r="C57" s="190"/>
      <c r="D57" s="191"/>
      <c r="E57" s="183">
        <v>1517692</v>
      </c>
      <c r="F57" s="185"/>
      <c r="G57" s="184"/>
      <c r="H57" s="192">
        <f>$L$64/$L$63*E57</f>
        <v>4.818069841269842</v>
      </c>
      <c r="I57" s="193"/>
      <c r="J57" s="194"/>
    </row>
    <row r="58" spans="1:10" ht="14.25" customHeight="1">
      <c r="A58" s="189" t="s">
        <v>109</v>
      </c>
      <c r="B58" s="190"/>
      <c r="C58" s="190"/>
      <c r="D58" s="191"/>
      <c r="E58" s="183">
        <v>541100</v>
      </c>
      <c r="F58" s="185"/>
      <c r="G58" s="184"/>
      <c r="H58" s="192">
        <f>$L$64/$L$63*E58+0.01</f>
        <v>1.7277777777777779</v>
      </c>
      <c r="I58" s="193"/>
      <c r="J58" s="194"/>
    </row>
    <row r="59" spans="1:10" ht="14.25" customHeight="1">
      <c r="A59" s="189" t="s">
        <v>110</v>
      </c>
      <c r="B59" s="190"/>
      <c r="C59" s="190"/>
      <c r="D59" s="191"/>
      <c r="E59" s="183">
        <v>710050</v>
      </c>
      <c r="F59" s="185"/>
      <c r="G59" s="184"/>
      <c r="H59" s="192">
        <f>$L$64/$L$63*E59</f>
        <v>2.254126984126984</v>
      </c>
      <c r="I59" s="193"/>
      <c r="J59" s="194"/>
    </row>
    <row r="60" spans="1:10" ht="14.25" customHeight="1">
      <c r="A60" s="189" t="s">
        <v>151</v>
      </c>
      <c r="B60" s="190"/>
      <c r="C60" s="190"/>
      <c r="D60" s="191"/>
      <c r="E60" s="183">
        <v>883957</v>
      </c>
      <c r="F60" s="185"/>
      <c r="G60" s="184"/>
      <c r="H60" s="192">
        <f>$L$64/$L$63*E60-0.01</f>
        <v>2.7962126984126985</v>
      </c>
      <c r="I60" s="193"/>
      <c r="J60" s="194"/>
    </row>
    <row r="61" spans="1:10" ht="14.25" customHeight="1">
      <c r="A61" s="189" t="s">
        <v>159</v>
      </c>
      <c r="B61" s="190"/>
      <c r="C61" s="190"/>
      <c r="D61" s="191"/>
      <c r="E61" s="183">
        <v>1313299</v>
      </c>
      <c r="F61" s="185"/>
      <c r="G61" s="184"/>
      <c r="H61" s="192">
        <f>$L$64/$L$63*E61</f>
        <v>4.169203174603175</v>
      </c>
      <c r="I61" s="193"/>
      <c r="J61" s="194"/>
    </row>
    <row r="62" spans="1:10" ht="14.25" customHeight="1">
      <c r="A62" s="189" t="s">
        <v>168</v>
      </c>
      <c r="B62" s="190"/>
      <c r="C62" s="190"/>
      <c r="D62" s="191"/>
      <c r="E62" s="183">
        <v>666386</v>
      </c>
      <c r="F62" s="185"/>
      <c r="G62" s="184"/>
      <c r="H62" s="192">
        <f>$L$64/$L$63*E62</f>
        <v>2.115511111111111</v>
      </c>
      <c r="I62" s="193"/>
      <c r="J62" s="194"/>
    </row>
    <row r="63" spans="1:12" ht="14.25" customHeight="1">
      <c r="A63" s="189" t="s">
        <v>46</v>
      </c>
      <c r="B63" s="190"/>
      <c r="C63" s="190"/>
      <c r="D63" s="191"/>
      <c r="E63" s="183">
        <f>SUM(E54:E62)</f>
        <v>31500000</v>
      </c>
      <c r="F63" s="185"/>
      <c r="G63" s="184"/>
      <c r="H63" s="192">
        <f>SUM(H54:H62)</f>
        <v>99.999</v>
      </c>
      <c r="I63" s="215"/>
      <c r="J63" s="204"/>
      <c r="L63" s="143">
        <v>31500000</v>
      </c>
    </row>
    <row r="64" spans="1:12" ht="18.75" customHeight="1">
      <c r="A64" s="84"/>
      <c r="L64" s="81">
        <v>100</v>
      </c>
    </row>
    <row r="65" ht="18.75" customHeight="1">
      <c r="A65" s="87"/>
    </row>
    <row r="66" spans="1:10" ht="24" customHeight="1">
      <c r="A66" s="116" t="s">
        <v>111</v>
      </c>
      <c r="B66" s="117"/>
      <c r="C66" s="117"/>
      <c r="D66" s="117"/>
      <c r="E66" s="117"/>
      <c r="F66" s="117"/>
      <c r="G66" s="117"/>
      <c r="H66" s="117"/>
      <c r="I66" s="117"/>
      <c r="J66" s="118"/>
    </row>
    <row r="67" spans="1:10" ht="39" customHeight="1">
      <c r="A67" s="186" t="s">
        <v>184</v>
      </c>
      <c r="B67" s="187"/>
      <c r="C67" s="187"/>
      <c r="D67" s="187"/>
      <c r="E67" s="187"/>
      <c r="F67" s="187"/>
      <c r="G67" s="187"/>
      <c r="H67" s="187"/>
      <c r="I67" s="187"/>
      <c r="J67" s="188"/>
    </row>
    <row r="68" ht="8.25" customHeight="1"/>
    <row r="69" spans="1:10" ht="16.5" customHeight="1">
      <c r="A69" s="221" t="s">
        <v>152</v>
      </c>
      <c r="B69" s="222"/>
      <c r="C69" s="222"/>
      <c r="D69" s="222"/>
      <c r="E69" s="222"/>
      <c r="F69" s="222"/>
      <c r="G69" s="222"/>
      <c r="H69" s="222"/>
      <c r="I69" s="222"/>
      <c r="J69" s="223"/>
    </row>
    <row r="70" spans="1:10" ht="12" customHeight="1">
      <c r="A70" s="145"/>
      <c r="B70" s="145"/>
      <c r="C70" s="145"/>
      <c r="D70" s="145"/>
      <c r="E70" s="145"/>
      <c r="F70" s="145"/>
      <c r="G70" s="145"/>
      <c r="H70" s="145"/>
      <c r="I70" s="145"/>
      <c r="J70" s="145"/>
    </row>
    <row r="71" spans="1:3" ht="15" customHeight="1">
      <c r="A71" s="119" t="s">
        <v>112</v>
      </c>
      <c r="B71" s="120"/>
      <c r="C71" s="120"/>
    </row>
    <row r="72" spans="1:10" s="112" customFormat="1" ht="15" customHeight="1">
      <c r="A72" s="213" t="s">
        <v>103</v>
      </c>
      <c r="B72" s="224"/>
      <c r="C72" s="224"/>
      <c r="D72" s="217"/>
      <c r="E72" s="203" t="s">
        <v>113</v>
      </c>
      <c r="F72" s="215"/>
      <c r="G72" s="204"/>
      <c r="H72" s="203" t="s">
        <v>114</v>
      </c>
      <c r="I72" s="215"/>
      <c r="J72" s="204"/>
    </row>
    <row r="73" spans="1:10" s="112" customFormat="1" ht="17.25" customHeight="1">
      <c r="A73" s="214"/>
      <c r="B73" s="225"/>
      <c r="C73" s="225"/>
      <c r="D73" s="218"/>
      <c r="E73" s="209" t="s">
        <v>183</v>
      </c>
      <c r="F73" s="209"/>
      <c r="G73" s="121" t="s">
        <v>63</v>
      </c>
      <c r="H73" s="209" t="s">
        <v>155</v>
      </c>
      <c r="I73" s="209"/>
      <c r="J73" s="93" t="s">
        <v>63</v>
      </c>
    </row>
    <row r="74" spans="1:10" s="115" customFormat="1" ht="14.25" customHeight="1">
      <c r="A74" s="226" t="s">
        <v>28</v>
      </c>
      <c r="B74" s="227"/>
      <c r="C74" s="227"/>
      <c r="D74" s="228"/>
      <c r="E74" s="229">
        <v>31500</v>
      </c>
      <c r="F74" s="230"/>
      <c r="G74" s="122">
        <f>E74/$E$79*100</f>
        <v>69.3069306930693</v>
      </c>
      <c r="H74" s="229">
        <v>31500</v>
      </c>
      <c r="I74" s="230"/>
      <c r="J74" s="123">
        <f>H74/$H$79*100</f>
        <v>65.66741020242239</v>
      </c>
    </row>
    <row r="75" spans="1:10" s="115" customFormat="1" ht="14.25" customHeight="1">
      <c r="A75" s="226" t="s">
        <v>115</v>
      </c>
      <c r="B75" s="227"/>
      <c r="C75" s="227"/>
      <c r="D75" s="228"/>
      <c r="E75" s="229">
        <v>3150</v>
      </c>
      <c r="F75" s="230"/>
      <c r="G75" s="122">
        <f>E75/$E$79*100</f>
        <v>6.9306930693069315</v>
      </c>
      <c r="H75" s="229">
        <v>3150</v>
      </c>
      <c r="I75" s="230"/>
      <c r="J75" s="123">
        <f>H75/$H$79*100</f>
        <v>6.566741020242239</v>
      </c>
    </row>
    <row r="76" spans="1:10" s="115" customFormat="1" ht="14.25" customHeight="1">
      <c r="A76" s="226" t="s">
        <v>116</v>
      </c>
      <c r="B76" s="227"/>
      <c r="C76" s="227"/>
      <c r="D76" s="228"/>
      <c r="E76" s="229">
        <v>4000</v>
      </c>
      <c r="F76" s="230"/>
      <c r="G76" s="122">
        <f>E76/$E$79*100</f>
        <v>8.800880088008801</v>
      </c>
      <c r="H76" s="229">
        <v>4000</v>
      </c>
      <c r="I76" s="230"/>
      <c r="J76" s="123">
        <f>H76/$H$79*100</f>
        <v>8.338718755863162</v>
      </c>
    </row>
    <row r="77" spans="1:10" s="115" customFormat="1" ht="14.25" customHeight="1">
      <c r="A77" s="226" t="s">
        <v>117</v>
      </c>
      <c r="B77" s="227"/>
      <c r="C77" s="227"/>
      <c r="D77" s="228"/>
      <c r="E77" s="229">
        <v>0</v>
      </c>
      <c r="F77" s="230"/>
      <c r="G77" s="122">
        <f>E77/$E$79*100</f>
        <v>0</v>
      </c>
      <c r="H77" s="229">
        <v>0</v>
      </c>
      <c r="I77" s="230"/>
      <c r="J77" s="123">
        <f>H77/$H$79*100</f>
        <v>0</v>
      </c>
    </row>
    <row r="78" spans="1:10" s="115" customFormat="1" ht="14.25" customHeight="1">
      <c r="A78" s="226" t="s">
        <v>118</v>
      </c>
      <c r="B78" s="227"/>
      <c r="C78" s="227"/>
      <c r="D78" s="228"/>
      <c r="E78" s="229">
        <f>C88</f>
        <v>6800</v>
      </c>
      <c r="F78" s="230"/>
      <c r="G78" s="122">
        <f>E78/$E$79*100</f>
        <v>14.96149614961496</v>
      </c>
      <c r="H78" s="229">
        <f>D88</f>
        <v>9319</v>
      </c>
      <c r="I78" s="230"/>
      <c r="J78" s="123">
        <f>H78/$H$79*100</f>
        <v>19.4271300214722</v>
      </c>
    </row>
    <row r="79" spans="1:10" s="115" customFormat="1" ht="14.25" customHeight="1">
      <c r="A79" s="226" t="s">
        <v>46</v>
      </c>
      <c r="B79" s="227"/>
      <c r="C79" s="227"/>
      <c r="D79" s="228"/>
      <c r="E79" s="229">
        <f>SUM(E74:E78)</f>
        <v>45450</v>
      </c>
      <c r="F79" s="230"/>
      <c r="G79" s="124"/>
      <c r="H79" s="229">
        <f>SUM(H74:H78)</f>
        <v>47969</v>
      </c>
      <c r="I79" s="230"/>
      <c r="J79" s="113"/>
    </row>
    <row r="80" spans="1:10" s="115" customFormat="1" ht="14.25" customHeight="1">
      <c r="A80" s="146"/>
      <c r="B80" s="146"/>
      <c r="C80" s="146"/>
      <c r="D80" s="146"/>
      <c r="E80" s="147"/>
      <c r="F80" s="147"/>
      <c r="G80" s="148"/>
      <c r="H80" s="147"/>
      <c r="I80" s="147"/>
      <c r="J80" s="148"/>
    </row>
    <row r="81" ht="7.5" customHeight="1"/>
    <row r="82" spans="1:10" s="108" customFormat="1" ht="30.75" customHeight="1">
      <c r="A82" s="231" t="s">
        <v>119</v>
      </c>
      <c r="B82" s="231"/>
      <c r="C82" s="125" t="s">
        <v>120</v>
      </c>
      <c r="D82" s="231" t="s">
        <v>121</v>
      </c>
      <c r="E82" s="231"/>
      <c r="F82" s="125" t="s">
        <v>122</v>
      </c>
      <c r="G82" s="197" t="s">
        <v>61</v>
      </c>
      <c r="H82" s="198"/>
      <c r="I82" s="198"/>
      <c r="J82" s="199"/>
    </row>
    <row r="83" spans="1:10" s="112" customFormat="1" ht="14.25" customHeight="1">
      <c r="A83" s="232" t="s">
        <v>123</v>
      </c>
      <c r="B83" s="233"/>
      <c r="C83" s="114">
        <v>24645</v>
      </c>
      <c r="D83" s="229">
        <v>18580</v>
      </c>
      <c r="E83" s="234"/>
      <c r="F83" s="114">
        <f>C83/D83*100-100</f>
        <v>32.64262648008611</v>
      </c>
      <c r="G83" s="126"/>
      <c r="H83" s="229"/>
      <c r="I83" s="230"/>
      <c r="J83" s="127">
        <f>H83/$H$79*100</f>
        <v>0</v>
      </c>
    </row>
    <row r="84" spans="1:10" s="112" customFormat="1" ht="14.25" customHeight="1">
      <c r="A84" s="232" t="s">
        <v>124</v>
      </c>
      <c r="B84" s="233"/>
      <c r="C84" s="128">
        <v>-17325</v>
      </c>
      <c r="D84" s="235">
        <v>-8820</v>
      </c>
      <c r="E84" s="236"/>
      <c r="F84" s="128">
        <f>C84/D84*100-100</f>
        <v>96.42857142857142</v>
      </c>
      <c r="G84" s="126"/>
      <c r="H84" s="229"/>
      <c r="I84" s="230"/>
      <c r="J84" s="127">
        <f>H84/$H$79*100</f>
        <v>0</v>
      </c>
    </row>
    <row r="85" spans="1:10" s="112" customFormat="1" ht="14.25" customHeight="1">
      <c r="A85" s="232" t="s">
        <v>115</v>
      </c>
      <c r="B85" s="233"/>
      <c r="C85" s="128">
        <v>0</v>
      </c>
      <c r="D85" s="235">
        <v>0</v>
      </c>
      <c r="E85" s="236"/>
      <c r="F85" s="128" t="s">
        <v>15</v>
      </c>
      <c r="G85" s="126"/>
      <c r="H85" s="229"/>
      <c r="I85" s="230"/>
      <c r="J85" s="127">
        <f>H85/$H$79*100</f>
        <v>0</v>
      </c>
    </row>
    <row r="86" spans="1:10" s="112" customFormat="1" ht="14.25" customHeight="1">
      <c r="A86" s="232" t="s">
        <v>125</v>
      </c>
      <c r="B86" s="233"/>
      <c r="C86" s="128">
        <v>0</v>
      </c>
      <c r="D86" s="239">
        <v>0</v>
      </c>
      <c r="E86" s="240"/>
      <c r="F86" s="114" t="s">
        <v>15</v>
      </c>
      <c r="G86" s="126"/>
      <c r="H86" s="229"/>
      <c r="I86" s="230"/>
      <c r="J86" s="127">
        <f>H86/$H$79*100</f>
        <v>0</v>
      </c>
    </row>
    <row r="87" spans="1:10" s="112" customFormat="1" ht="14.25" customHeight="1">
      <c r="A87" s="232" t="s">
        <v>126</v>
      </c>
      <c r="B87" s="233"/>
      <c r="C87" s="128">
        <v>-520</v>
      </c>
      <c r="D87" s="235">
        <v>-441</v>
      </c>
      <c r="E87" s="236"/>
      <c r="F87" s="128">
        <f>C87/D87*100-100</f>
        <v>17.913832199546476</v>
      </c>
      <c r="G87" s="126"/>
      <c r="H87" s="229"/>
      <c r="I87" s="230"/>
      <c r="J87" s="129"/>
    </row>
    <row r="88" spans="1:10" s="90" customFormat="1" ht="14.25" customHeight="1">
      <c r="A88" s="203" t="s">
        <v>46</v>
      </c>
      <c r="B88" s="215"/>
      <c r="C88" s="130">
        <f>SUM(C83:C87)</f>
        <v>6800</v>
      </c>
      <c r="D88" s="239">
        <f>SUM(D83:D87)</f>
        <v>9319</v>
      </c>
      <c r="E88" s="240"/>
      <c r="F88" s="131">
        <f>C88/D88*100-100</f>
        <v>-27.030797295847194</v>
      </c>
      <c r="G88" s="132"/>
      <c r="H88" s="239"/>
      <c r="I88" s="245"/>
      <c r="J88" s="93"/>
    </row>
    <row r="89" ht="10.5" customHeight="1"/>
    <row r="90" s="90" customFormat="1" ht="15.75">
      <c r="A90" s="90" t="s">
        <v>144</v>
      </c>
    </row>
    <row r="91" spans="1:10" ht="46.5" customHeight="1">
      <c r="A91" s="238" t="s">
        <v>146</v>
      </c>
      <c r="B91" s="238"/>
      <c r="C91" s="238"/>
      <c r="D91" s="238"/>
      <c r="E91" s="238"/>
      <c r="F91" s="238"/>
      <c r="G91" s="238"/>
      <c r="H91" s="238"/>
      <c r="I91" s="238"/>
      <c r="J91" s="238"/>
    </row>
    <row r="92" ht="8.25" customHeight="1"/>
    <row r="93" ht="15.75">
      <c r="A93" s="108" t="s">
        <v>127</v>
      </c>
    </row>
    <row r="94" ht="7.5" customHeight="1"/>
    <row r="95" spans="1:10" s="134" customFormat="1" ht="18.75" customHeight="1">
      <c r="A95" s="133" t="s">
        <v>128</v>
      </c>
      <c r="B95" s="189" t="s">
        <v>140</v>
      </c>
      <c r="C95" s="191"/>
      <c r="D95" s="189" t="s">
        <v>180</v>
      </c>
      <c r="E95" s="191"/>
      <c r="F95" s="189" t="s">
        <v>182</v>
      </c>
      <c r="G95" s="191"/>
      <c r="H95" s="237" t="s">
        <v>157</v>
      </c>
      <c r="I95" s="237"/>
      <c r="J95" s="237"/>
    </row>
    <row r="96" spans="1:10" s="112" customFormat="1" ht="15.75" customHeight="1">
      <c r="A96" s="135" t="s">
        <v>129</v>
      </c>
      <c r="B96" s="244">
        <v>531</v>
      </c>
      <c r="C96" s="244"/>
      <c r="D96" s="244">
        <v>202</v>
      </c>
      <c r="E96" s="244"/>
      <c r="F96" s="244">
        <v>257</v>
      </c>
      <c r="G96" s="244"/>
      <c r="H96" s="244">
        <v>1265</v>
      </c>
      <c r="I96" s="244"/>
      <c r="J96" s="244"/>
    </row>
    <row r="97" spans="1:10" s="112" customFormat="1" ht="15.75" customHeight="1">
      <c r="A97" s="135" t="s">
        <v>130</v>
      </c>
      <c r="B97" s="247">
        <v>-1807</v>
      </c>
      <c r="C97" s="244"/>
      <c r="D97" s="247">
        <v>-998</v>
      </c>
      <c r="E97" s="244"/>
      <c r="F97" s="247">
        <v>-709</v>
      </c>
      <c r="G97" s="244"/>
      <c r="H97" s="241">
        <v>-1442</v>
      </c>
      <c r="I97" s="242"/>
      <c r="J97" s="243"/>
    </row>
    <row r="98" spans="1:10" s="112" customFormat="1" ht="15.75" customHeight="1">
      <c r="A98" s="135" t="s">
        <v>46</v>
      </c>
      <c r="B98" s="241">
        <f>SUM(B96:B97)</f>
        <v>-1276</v>
      </c>
      <c r="C98" s="246"/>
      <c r="D98" s="247">
        <f>SUM(D96:D97)</f>
        <v>-796</v>
      </c>
      <c r="E98" s="244"/>
      <c r="F98" s="247">
        <f>SUM(F96:F97)</f>
        <v>-452</v>
      </c>
      <c r="G98" s="244"/>
      <c r="H98" s="241">
        <f>SUM(H96:H97)</f>
        <v>-177</v>
      </c>
      <c r="I98" s="242"/>
      <c r="J98" s="243"/>
    </row>
    <row r="101" ht="15">
      <c r="B101" s="136"/>
    </row>
  </sheetData>
  <sheetProtection/>
  <mergeCells count="174">
    <mergeCell ref="H62:J62"/>
    <mergeCell ref="B98:C98"/>
    <mergeCell ref="D98:E98"/>
    <mergeCell ref="F98:G98"/>
    <mergeCell ref="H98:J98"/>
    <mergeCell ref="B97:C97"/>
    <mergeCell ref="D97:E97"/>
    <mergeCell ref="F97:G97"/>
    <mergeCell ref="A62:D62"/>
    <mergeCell ref="E62:G62"/>
    <mergeCell ref="H97:J97"/>
    <mergeCell ref="B96:C96"/>
    <mergeCell ref="D96:E96"/>
    <mergeCell ref="F96:G96"/>
    <mergeCell ref="H96:J96"/>
    <mergeCell ref="A88:B88"/>
    <mergeCell ref="D88:E88"/>
    <mergeCell ref="H88:I88"/>
    <mergeCell ref="B95:C95"/>
    <mergeCell ref="D95:E95"/>
    <mergeCell ref="F95:G95"/>
    <mergeCell ref="H95:J95"/>
    <mergeCell ref="A91:J91"/>
    <mergeCell ref="A86:B86"/>
    <mergeCell ref="D86:E86"/>
    <mergeCell ref="H86:I86"/>
    <mergeCell ref="A87:B87"/>
    <mergeCell ref="D87:E87"/>
    <mergeCell ref="H87:I87"/>
    <mergeCell ref="A84:B84"/>
    <mergeCell ref="D84:E84"/>
    <mergeCell ref="H84:I84"/>
    <mergeCell ref="A85:B85"/>
    <mergeCell ref="D85:E85"/>
    <mergeCell ref="H85:I85"/>
    <mergeCell ref="A82:B82"/>
    <mergeCell ref="D82:E82"/>
    <mergeCell ref="G82:J82"/>
    <mergeCell ref="A83:B83"/>
    <mergeCell ref="D83:E83"/>
    <mergeCell ref="H83:I83"/>
    <mergeCell ref="A78:D78"/>
    <mergeCell ref="E78:F78"/>
    <mergeCell ref="H78:I78"/>
    <mergeCell ref="A79:D79"/>
    <mergeCell ref="E79:F79"/>
    <mergeCell ref="H79:I79"/>
    <mergeCell ref="A76:D76"/>
    <mergeCell ref="E76:F76"/>
    <mergeCell ref="H76:I76"/>
    <mergeCell ref="A77:D77"/>
    <mergeCell ref="E77:F77"/>
    <mergeCell ref="H77:I77"/>
    <mergeCell ref="A74:D74"/>
    <mergeCell ref="E74:F74"/>
    <mergeCell ref="H74:I74"/>
    <mergeCell ref="A75:D75"/>
    <mergeCell ref="E75:F75"/>
    <mergeCell ref="H75:I75"/>
    <mergeCell ref="A63:D63"/>
    <mergeCell ref="E63:G63"/>
    <mergeCell ref="H63:J63"/>
    <mergeCell ref="A69:J69"/>
    <mergeCell ref="A72:D73"/>
    <mergeCell ref="E72:G72"/>
    <mergeCell ref="H72:J72"/>
    <mergeCell ref="E73:F73"/>
    <mergeCell ref="H73:I73"/>
    <mergeCell ref="A56:D56"/>
    <mergeCell ref="E56:G56"/>
    <mergeCell ref="H56:J56"/>
    <mergeCell ref="E58:G58"/>
    <mergeCell ref="H58:J58"/>
    <mergeCell ref="A59:D59"/>
    <mergeCell ref="E59:G59"/>
    <mergeCell ref="H59:J59"/>
    <mergeCell ref="A54:D54"/>
    <mergeCell ref="E54:G54"/>
    <mergeCell ref="H54:J54"/>
    <mergeCell ref="A55:D55"/>
    <mergeCell ref="E55:G55"/>
    <mergeCell ref="H55:J55"/>
    <mergeCell ref="I44:J44"/>
    <mergeCell ref="I45:J45"/>
    <mergeCell ref="A48:B48"/>
    <mergeCell ref="E48:F48"/>
    <mergeCell ref="G48:H48"/>
    <mergeCell ref="I48:J48"/>
    <mergeCell ref="F42:F43"/>
    <mergeCell ref="G42:G43"/>
    <mergeCell ref="H42:H43"/>
    <mergeCell ref="I42:J43"/>
    <mergeCell ref="A40:C40"/>
    <mergeCell ref="A42:A43"/>
    <mergeCell ref="B42:C42"/>
    <mergeCell ref="D42:E42"/>
    <mergeCell ref="A34:C34"/>
    <mergeCell ref="A35:B35"/>
    <mergeCell ref="I35:J35"/>
    <mergeCell ref="A39:B39"/>
    <mergeCell ref="I39:J39"/>
    <mergeCell ref="I38:J38"/>
    <mergeCell ref="A37:B37"/>
    <mergeCell ref="I37:J37"/>
    <mergeCell ref="A36:B36"/>
    <mergeCell ref="I36:J36"/>
    <mergeCell ref="D29:E29"/>
    <mergeCell ref="F29:G29"/>
    <mergeCell ref="H29:J29"/>
    <mergeCell ref="D30:E30"/>
    <mergeCell ref="F30:G30"/>
    <mergeCell ref="H30:J30"/>
    <mergeCell ref="B20:C20"/>
    <mergeCell ref="A20:A21"/>
    <mergeCell ref="H22:J22"/>
    <mergeCell ref="H23:J23"/>
    <mergeCell ref="H24:J24"/>
    <mergeCell ref="H25:J25"/>
    <mergeCell ref="H21:J21"/>
    <mergeCell ref="F17:J17"/>
    <mergeCell ref="L13:L14"/>
    <mergeCell ref="A6:A7"/>
    <mergeCell ref="B6:C6"/>
    <mergeCell ref="D6:E6"/>
    <mergeCell ref="F6:J6"/>
    <mergeCell ref="F10:J10"/>
    <mergeCell ref="A13:A14"/>
    <mergeCell ref="B13:C13"/>
    <mergeCell ref="D13:E13"/>
    <mergeCell ref="F14:J14"/>
    <mergeCell ref="F15:J15"/>
    <mergeCell ref="F16:J16"/>
    <mergeCell ref="L6:L7"/>
    <mergeCell ref="F7:J7"/>
    <mergeCell ref="F8:J8"/>
    <mergeCell ref="F9:J9"/>
    <mergeCell ref="F13:J13"/>
    <mergeCell ref="A38:B38"/>
    <mergeCell ref="D20:E20"/>
    <mergeCell ref="F20:G20"/>
    <mergeCell ref="A1:B1"/>
    <mergeCell ref="E2:F2"/>
    <mergeCell ref="A4:C4"/>
    <mergeCell ref="A19:G19"/>
    <mergeCell ref="D31:E31"/>
    <mergeCell ref="D32:E32"/>
    <mergeCell ref="F31:G31"/>
    <mergeCell ref="H53:J53"/>
    <mergeCell ref="I49:J49"/>
    <mergeCell ref="A50:B50"/>
    <mergeCell ref="E50:F50"/>
    <mergeCell ref="G50:H50"/>
    <mergeCell ref="I50:J50"/>
    <mergeCell ref="A52:B52"/>
    <mergeCell ref="A60:D60"/>
    <mergeCell ref="A61:D61"/>
    <mergeCell ref="E60:G60"/>
    <mergeCell ref="E61:G61"/>
    <mergeCell ref="A58:D58"/>
    <mergeCell ref="A49:B49"/>
    <mergeCell ref="E49:F49"/>
    <mergeCell ref="G49:H49"/>
    <mergeCell ref="A53:D53"/>
    <mergeCell ref="E53:G53"/>
    <mergeCell ref="B2:C2"/>
    <mergeCell ref="F32:G32"/>
    <mergeCell ref="H31:J31"/>
    <mergeCell ref="H32:J32"/>
    <mergeCell ref="A67:J67"/>
    <mergeCell ref="A57:D57"/>
    <mergeCell ref="E57:G57"/>
    <mergeCell ref="H57:J57"/>
    <mergeCell ref="H60:J60"/>
    <mergeCell ref="H61:J61"/>
  </mergeCells>
  <printOptions horizontalCentered="1"/>
  <pageMargins left="0.1968503937007874" right="0.1968503937007874" top="0.3937007874015748" bottom="0.5905511811023623" header="0.5118110236220472" footer="0.5118110236220472"/>
  <pageSetup firstPageNumber="4" useFirstPageNumber="1" horizontalDpi="600" verticalDpi="600" orientation="landscape" paperSize="9" r:id="rId2"/>
  <headerFooter alignWithMargins="0">
    <oddFooter>&amp;C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MMRGroup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heidari_r</dc:creator>
  <cp:keywords/>
  <dc:description/>
  <cp:lastModifiedBy>esmaeili.l</cp:lastModifiedBy>
  <cp:lastPrinted>2015-11-21T07:20:26Z</cp:lastPrinted>
  <dcterms:created xsi:type="dcterms:W3CDTF">2010-01-20T07:28:21Z</dcterms:created>
  <dcterms:modified xsi:type="dcterms:W3CDTF">2015-11-21T08:24:07Z</dcterms:modified>
  <cp:category/>
  <cp:version/>
  <cp:contentType/>
  <cp:contentStatus/>
</cp:coreProperties>
</file>