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ترازنامه" sheetId="1" r:id="rId1"/>
    <sheet name="سود و زيان" sheetId="2" r:id="rId2"/>
    <sheet name="صورت گردش وجه نقد" sheetId="3" r:id="rId3"/>
  </sheets>
  <definedNames/>
  <calcPr fullCalcOnLoad="1"/>
</workbook>
</file>

<file path=xl/sharedStrings.xml><?xml version="1.0" encoding="utf-8"?>
<sst xmlns="http://schemas.openxmlformats.org/spreadsheetml/2006/main" count="150" uniqueCount="122">
  <si>
    <t>شرح</t>
  </si>
  <si>
    <t>-</t>
  </si>
  <si>
    <t>سود (زيان) عملياتي</t>
  </si>
  <si>
    <t>هزينه هاي مالي</t>
  </si>
  <si>
    <t>سرمايه</t>
  </si>
  <si>
    <t xml:space="preserve">شركت:  تامين ماسه ريخته گري </t>
  </si>
  <si>
    <t xml:space="preserve">نماد: كماسه </t>
  </si>
  <si>
    <t>كد: 01-10-14</t>
  </si>
  <si>
    <t>سرمايه ثبت شده: 31.500 ميليون ريال</t>
  </si>
  <si>
    <t xml:space="preserve">ارقام: به ميليون ريال </t>
  </si>
  <si>
    <t>اندوخته قانوني</t>
  </si>
  <si>
    <t>اندوخته طرح و توسعه</t>
  </si>
  <si>
    <t xml:space="preserve">سازمان بورس اوراق بهادار تهران </t>
  </si>
  <si>
    <t>شماره اطلاعيه :</t>
  </si>
  <si>
    <t>تاريخ اطلاعيه :</t>
  </si>
  <si>
    <t xml:space="preserve">خالص فروش / در‌آمد حاصل از ارائه خدمات </t>
  </si>
  <si>
    <t xml:space="preserve">كسرميشود: بهاي تمام شده كالاي فروش رفته / خدمات ارائه شده </t>
  </si>
  <si>
    <t xml:space="preserve">سود / (زيان) ناخالص </t>
  </si>
  <si>
    <t>كسرميشود:  هزينه هاي عمومي و اداري و فروش</t>
  </si>
  <si>
    <t xml:space="preserve">خالص درآمدها و هزينه هاي متفرقه </t>
  </si>
  <si>
    <t xml:space="preserve">سود/ (زيان) انباشته در ابتداي سال/  دوره مالي </t>
  </si>
  <si>
    <t xml:space="preserve">سود/ (زيان) انباشته در ابتداي سال/  دوره مالي - اصلاح شده </t>
  </si>
  <si>
    <t xml:space="preserve">سود قابل تخصيص </t>
  </si>
  <si>
    <t>سود سهام مصوب</t>
  </si>
  <si>
    <t>اندوخته قانونی</t>
  </si>
  <si>
    <t>سود/ (زيان) انباشته در پايان سال / دوره مالي</t>
  </si>
  <si>
    <t xml:space="preserve">تاريخ بررسي: </t>
  </si>
  <si>
    <t xml:space="preserve">درصد تغييرات </t>
  </si>
  <si>
    <t>مثبت (منفي)</t>
  </si>
  <si>
    <t>وجوه نقد و موجودي نزد بانكها</t>
  </si>
  <si>
    <t>سرمايه گذاريهاي كوتاه مدت</t>
  </si>
  <si>
    <t>حسابها و اسناد دريافتني تجاري</t>
  </si>
  <si>
    <t>ساير حسابها و اسناد دريافتني</t>
  </si>
  <si>
    <t>موجودي مواد و كالا</t>
  </si>
  <si>
    <t>پيش پرداختها</t>
  </si>
  <si>
    <t>جمع دارائيهاي جاري</t>
  </si>
  <si>
    <t>اموال , ماشين آلات و تجهيزات (خالص)</t>
  </si>
  <si>
    <t>ساير دارايي ها</t>
  </si>
  <si>
    <t>جمع دارايي ها</t>
  </si>
  <si>
    <t>حسابها و اسناد پرداختني تجاري</t>
  </si>
  <si>
    <t>حسابها و اسناد پرداختني غيرتجاري</t>
  </si>
  <si>
    <t xml:space="preserve">پيش دريافت از مشتريان </t>
  </si>
  <si>
    <t>ذخيره ماليات بر درآمد</t>
  </si>
  <si>
    <t>حصه جاري تسهيلات مالي دريافتي</t>
  </si>
  <si>
    <t>سود سهام پيشنهادي و پرداختني</t>
  </si>
  <si>
    <t>جمع بدهيهاي جاري</t>
  </si>
  <si>
    <t>تسهيلات مالي دريافتي بلندمدت</t>
  </si>
  <si>
    <t>جمع بدهيهاي بلندمدت</t>
  </si>
  <si>
    <t>ذخيره مزاياي پايان خدمت كاركنان</t>
  </si>
  <si>
    <t xml:space="preserve">افزایش سرمایه </t>
  </si>
  <si>
    <t>سود (زيان) انباشته</t>
  </si>
  <si>
    <t>جمع حقوق صاحبان سهم</t>
  </si>
  <si>
    <t>جمع بدهيها و حقوق صاحبان سهام</t>
  </si>
  <si>
    <t>خالص درآمدها و هزينه هاي عملياتي</t>
  </si>
  <si>
    <t>سرمايه گذاريهاي بلندمدت</t>
  </si>
  <si>
    <t>دارائيهاي نامشهود</t>
  </si>
  <si>
    <t>پيش پرداختهاي سرمايه اي</t>
  </si>
  <si>
    <t>سود هر سهم پس از كسرماليات - ريال</t>
  </si>
  <si>
    <t xml:space="preserve">تاريخ تهيه: </t>
  </si>
  <si>
    <t>سال 91</t>
  </si>
  <si>
    <t>حسابرس: موسسه حسابرسي بهبود ارقام</t>
  </si>
  <si>
    <t>1391/12/30</t>
  </si>
  <si>
    <t>سال مالي منتهي به 92/12/29</t>
  </si>
  <si>
    <t>سال 92</t>
  </si>
  <si>
    <t>پيش بيني سال 92</t>
  </si>
  <si>
    <t xml:space="preserve">سال 91 </t>
  </si>
  <si>
    <t>ترازنامه تلفیقی :</t>
  </si>
  <si>
    <t xml:space="preserve">صورت سود ( زيان ) تلفیقی : </t>
  </si>
  <si>
    <t>دوره 6 ماهه منتهي به  92/06/31</t>
  </si>
  <si>
    <t>دوره 92/06/31</t>
  </si>
  <si>
    <t>1391/06/31</t>
  </si>
  <si>
    <t>دوره 6ماهه منتهي به  92/06/31</t>
  </si>
  <si>
    <t>1392/06/31</t>
  </si>
  <si>
    <t xml:space="preserve">صورت جریان وجوه نقد تلفیقی : </t>
  </si>
  <si>
    <t xml:space="preserve">واقعی دوره 6ماهه حسابرسی نشده </t>
  </si>
  <si>
    <t xml:space="preserve">واقعی دوره 6ماهه حسابرسی شده </t>
  </si>
  <si>
    <t>درصد تغییر</t>
  </si>
  <si>
    <t xml:space="preserve">واقعی دوره 12ماهه حسابرسی شده </t>
  </si>
  <si>
    <t>جریان خالص ورود(خروج)وجه نقد ناشی از فعالیتهای عملیاتی - عادی</t>
  </si>
  <si>
    <t>جریان خالص ورود(خروج)وجه نقد ناشی از فعالیتهای عملیاتی - استثنایی</t>
  </si>
  <si>
    <t>جریان خالص ورود(خروج)وجه نقد ناشی از فعالیتهای عملیاتی</t>
  </si>
  <si>
    <t>بازده سرمایه گذاریها و سود پرداختی بابت تامین مالی</t>
  </si>
  <si>
    <t xml:space="preserve">سود سهام دریافتی </t>
  </si>
  <si>
    <t xml:space="preserve">سود سهام پرداختی </t>
  </si>
  <si>
    <t>سود سهام پرداختی بابت استقراض</t>
  </si>
  <si>
    <t>سود سهام دریافتی بابت سایر سرمایه گذاریها</t>
  </si>
  <si>
    <t>جریان خالص ورود(خروج)وجه نقد ناشی از بازده سرمایه گذاریها و سود پرداختی بابت تامین مالی</t>
  </si>
  <si>
    <t>فعالیتهای عملیاتی</t>
  </si>
  <si>
    <t>مالیات بر درآمد</t>
  </si>
  <si>
    <t>ماليات بر درآمد پرداختی</t>
  </si>
  <si>
    <t>فعالیتهای سرمایه گذاری</t>
  </si>
  <si>
    <t>وجوه دریافتی بایت فروش دارائیهای ثابت مشهود</t>
  </si>
  <si>
    <t>وجوه دریافتی بایت فروش دارائیهای ثابت نامشهود</t>
  </si>
  <si>
    <t>وجوه پرداختی بایت تحصیل دارائیهای ثابت نامشهود</t>
  </si>
  <si>
    <t>وجوه دریافتی بایت فروش سرمایه گذاریهای بلند مدت</t>
  </si>
  <si>
    <t>وجوه پرداختی بایت تحصیل سرمایه گذاریهای بلند مدت</t>
  </si>
  <si>
    <t>وجوه دریافتی بایت فروش سرمایه گذاریهای کوتاه مدت</t>
  </si>
  <si>
    <t>وجوه پرداختی بایت تحصیل سرمایه گذاریهای کوتاه مدت</t>
  </si>
  <si>
    <t>جریان خالص ورود(خروج)وجه نقد ناشی از فعالیتهای سرمایه گذاری</t>
  </si>
  <si>
    <t>جریان خالص ورود(خروج)وجه نقد قبل از فعالیتهای تامین مالی</t>
  </si>
  <si>
    <t>فعالیت های تامین مالی</t>
  </si>
  <si>
    <t>وجوه دریافتی حاصل از افزایش سرمایه</t>
  </si>
  <si>
    <t>وجوه دریافتی حاصل از استقراض</t>
  </si>
  <si>
    <t>باز پرداخت استقراض</t>
  </si>
  <si>
    <t>جریان خالص ورود(خروج)وجه نقد ناشی از فعالیتهای تامین مالی</t>
  </si>
  <si>
    <t xml:space="preserve"> خالص افزایش (کاهش) در وجه نقد</t>
  </si>
  <si>
    <t xml:space="preserve"> مانده وجه نقد در ابتدای دوره</t>
  </si>
  <si>
    <t>تاثیر تغییرات نرخ ارز</t>
  </si>
  <si>
    <t xml:space="preserve">وجه نقد در پایان دوره </t>
  </si>
  <si>
    <t>مبادلات غیر نقدی</t>
  </si>
  <si>
    <t>وجوه پرداختی بایت تحصیل دارائیهای ثابت مشهود</t>
  </si>
  <si>
    <r>
      <t xml:space="preserve">شركت: تامين ماسه ريخته گري                   </t>
    </r>
    <r>
      <rPr>
        <sz val="11"/>
        <rFont val="Arial"/>
        <family val="2"/>
      </rPr>
      <t>نماد :کماسه</t>
    </r>
  </si>
  <si>
    <t xml:space="preserve">سود(زيان) خالص عملیات در حال تداوم قبل از مالیات </t>
  </si>
  <si>
    <t>ماليات بر درآمد</t>
  </si>
  <si>
    <t xml:space="preserve">سود / (زيان) خالص </t>
  </si>
  <si>
    <t>سود(زیان) پایه هر سهم</t>
  </si>
  <si>
    <t>سود(زیان) پایه هر سهم ناشی از عملیات در حال تداوم -عملیاتی</t>
  </si>
  <si>
    <t>سود(زیان) پایه هر سهم ناشی از عملیات در حال تداوم -غیرعملیاتی</t>
  </si>
  <si>
    <t xml:space="preserve">سود(زیان) پایه هر سهم </t>
  </si>
  <si>
    <t>پیش بینی اصلاح اشتباه دوره های قبل مربوط به قطعی شدن مالیات عملکرد و تجمیع عوارض سالهای 84 و 85 می باشد.</t>
  </si>
  <si>
    <t>اصلاح اشتباه دوره هاي قبل*</t>
  </si>
  <si>
    <t>*</t>
  </si>
</sst>
</file>

<file path=xl/styles.xml><?xml version="1.0" encoding="utf-8"?>
<styleSheet xmlns="http://schemas.openxmlformats.org/spreadsheetml/2006/main">
  <numFmts count="2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_-;[Red]\(#,##0\)"/>
    <numFmt numFmtId="165" formatCode="0_ ;\-0\ "/>
    <numFmt numFmtId="166" formatCode="#,##0_-;\(#,##0\)"/>
    <numFmt numFmtId="167" formatCode="#,##0_ ;[Red]\(#,##0\ \)"/>
    <numFmt numFmtId="168" formatCode="#,##0_-;\(#,###\)"/>
    <numFmt numFmtId="169" formatCode="#,##0.00_-;\(#,##0.00\)"/>
    <numFmt numFmtId="170" formatCode="#,##0_ ;[Red]\-#,##0\ "/>
    <numFmt numFmtId="171" formatCode="#,##0.0_-;\(#,###.0\)"/>
    <numFmt numFmtId="172" formatCode="0.00_ ;[Red]\-0.00\ "/>
    <numFmt numFmtId="173" formatCode="#,##0_ ;\(#,##0\)"/>
    <numFmt numFmtId="174" formatCode="#,##0.00_ ;\(#,##0.00\)\ "/>
    <numFmt numFmtId="175" formatCode="_-* #,##0.0_-;_-* #,##0.0\-;_-* &quot;-&quot;??_-;_-@_-"/>
    <numFmt numFmtId="176" formatCode="_-* #,##0_-;_-* #,##0\-;_-* &quot;-&quot;??_-;_-@_-"/>
    <numFmt numFmtId="177" formatCode="#,##0.0_-;\(#,##0.0\)"/>
    <numFmt numFmtId="178" formatCode="#,##0.000_-;\(#,##0.000\)"/>
    <numFmt numFmtId="179" formatCode="#,##0.0000_-;\(#,##0.0000\)"/>
    <numFmt numFmtId="180" formatCode="#,##0.00000_-;\(#,##0.00000\)"/>
  </numFmts>
  <fonts count="4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0" xfId="0" applyFont="1" applyAlignment="1">
      <alignment/>
    </xf>
    <xf numFmtId="0" fontId="46" fillId="0" borderId="15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7" fillId="0" borderId="23" xfId="0" applyFont="1" applyBorder="1" applyAlignment="1">
      <alignment/>
    </xf>
    <xf numFmtId="166" fontId="48" fillId="0" borderId="19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3" fontId="46" fillId="0" borderId="18" xfId="0" applyNumberFormat="1" applyFont="1" applyBorder="1" applyAlignment="1">
      <alignment horizontal="right" vertical="center"/>
    </xf>
    <xf numFmtId="174" fontId="46" fillId="0" borderId="23" xfId="0" applyNumberFormat="1" applyFont="1" applyBorder="1" applyAlignment="1">
      <alignment horizontal="center" vertical="center"/>
    </xf>
    <xf numFmtId="170" fontId="46" fillId="0" borderId="0" xfId="0" applyNumberFormat="1" applyFont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5" fillId="33" borderId="21" xfId="0" applyFont="1" applyFill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173" fontId="45" fillId="33" borderId="19" xfId="0" applyNumberFormat="1" applyFont="1" applyFill="1" applyBorder="1" applyAlignment="1">
      <alignment horizontal="right" vertical="center"/>
    </xf>
    <xf numFmtId="174" fontId="45" fillId="33" borderId="23" xfId="0" applyNumberFormat="1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vertical="center"/>
    </xf>
    <xf numFmtId="0" fontId="45" fillId="34" borderId="21" xfId="0" applyFont="1" applyFill="1" applyBorder="1" applyAlignment="1">
      <alignment vertical="center"/>
    </xf>
    <xf numFmtId="0" fontId="45" fillId="34" borderId="18" xfId="0" applyFont="1" applyFill="1" applyBorder="1" applyAlignment="1">
      <alignment vertical="center"/>
    </xf>
    <xf numFmtId="173" fontId="46" fillId="34" borderId="18" xfId="0" applyNumberFormat="1" applyFont="1" applyFill="1" applyBorder="1" applyAlignment="1">
      <alignment horizontal="right" vertical="center"/>
    </xf>
    <xf numFmtId="0" fontId="45" fillId="35" borderId="17" xfId="0" applyFont="1" applyFill="1" applyBorder="1" applyAlignment="1">
      <alignment vertical="center"/>
    </xf>
    <xf numFmtId="0" fontId="45" fillId="35" borderId="21" xfId="0" applyFont="1" applyFill="1" applyBorder="1" applyAlignment="1">
      <alignment vertical="center"/>
    </xf>
    <xf numFmtId="0" fontId="45" fillId="35" borderId="18" xfId="0" applyFont="1" applyFill="1" applyBorder="1" applyAlignment="1">
      <alignment vertical="center"/>
    </xf>
    <xf numFmtId="173" fontId="45" fillId="35" borderId="19" xfId="0" applyNumberFormat="1" applyFont="1" applyFill="1" applyBorder="1" applyAlignment="1">
      <alignment horizontal="right" vertical="center"/>
    </xf>
    <xf numFmtId="174" fontId="45" fillId="35" borderId="23" xfId="0" applyNumberFormat="1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vertical="center"/>
    </xf>
    <xf numFmtId="0" fontId="46" fillId="33" borderId="18" xfId="0" applyFont="1" applyFill="1" applyBorder="1" applyAlignment="1">
      <alignment vertical="center"/>
    </xf>
    <xf numFmtId="173" fontId="45" fillId="33" borderId="19" xfId="0" applyNumberFormat="1" applyFont="1" applyFill="1" applyBorder="1" applyAlignment="1" applyProtection="1">
      <alignment horizontal="right" vertical="center"/>
      <protection/>
    </xf>
    <xf numFmtId="173" fontId="46" fillId="0" borderId="19" xfId="0" applyNumberFormat="1" applyFont="1" applyBorder="1" applyAlignment="1">
      <alignment horizontal="center" vertical="center"/>
    </xf>
    <xf numFmtId="173" fontId="46" fillId="0" borderId="23" xfId="0" applyNumberFormat="1" applyFont="1" applyBorder="1" applyAlignment="1">
      <alignment horizontal="center" vertical="center"/>
    </xf>
    <xf numFmtId="173" fontId="45" fillId="0" borderId="19" xfId="0" applyNumberFormat="1" applyFont="1" applyBorder="1" applyAlignment="1">
      <alignment horizontal="right" vertical="center"/>
    </xf>
    <xf numFmtId="174" fontId="45" fillId="0" borderId="23" xfId="0" applyNumberFormat="1" applyFont="1" applyBorder="1" applyAlignment="1">
      <alignment horizontal="center" vertical="center"/>
    </xf>
    <xf numFmtId="0" fontId="46" fillId="35" borderId="18" xfId="0" applyFont="1" applyFill="1" applyBorder="1" applyAlignment="1">
      <alignment vertical="center"/>
    </xf>
    <xf numFmtId="174" fontId="46" fillId="35" borderId="23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170" fontId="46" fillId="0" borderId="0" xfId="0" applyNumberFormat="1" applyFont="1" applyBorder="1" applyAlignment="1">
      <alignment vertical="center"/>
    </xf>
    <xf numFmtId="170" fontId="46" fillId="0" borderId="16" xfId="0" applyNumberFormat="1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6" fontId="4" fillId="0" borderId="19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 vertical="center"/>
    </xf>
    <xf numFmtId="166" fontId="4" fillId="0" borderId="23" xfId="0" applyNumberFormat="1" applyFont="1" applyBorder="1" applyAlignment="1">
      <alignment vertical="center"/>
    </xf>
    <xf numFmtId="166" fontId="4" fillId="0" borderId="28" xfId="0" applyNumberFormat="1" applyFont="1" applyBorder="1" applyAlignment="1">
      <alignment horizontal="right" vertical="center"/>
    </xf>
    <xf numFmtId="166" fontId="4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vertical="center"/>
    </xf>
    <xf numFmtId="170" fontId="4" fillId="0" borderId="0" xfId="0" applyNumberFormat="1" applyFont="1" applyBorder="1" applyAlignment="1">
      <alignment horizontal="right" vertical="center"/>
    </xf>
    <xf numFmtId="170" fontId="4" fillId="0" borderId="16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horizontal="right" vertical="center" readingOrder="2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6" fontId="4" fillId="0" borderId="23" xfId="0" applyNumberFormat="1" applyFont="1" applyBorder="1" applyAlignment="1">
      <alignment horizontal="right" vertical="center"/>
    </xf>
    <xf numFmtId="166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 horizontal="right" vertical="center"/>
    </xf>
    <xf numFmtId="0" fontId="4" fillId="0" borderId="3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6" fillId="0" borderId="34" xfId="0" applyFont="1" applyBorder="1" applyAlignment="1">
      <alignment/>
    </xf>
    <xf numFmtId="0" fontId="47" fillId="0" borderId="21" xfId="0" applyFont="1" applyBorder="1" applyAlignment="1">
      <alignment horizontal="center" vertical="center"/>
    </xf>
    <xf numFmtId="166" fontId="0" fillId="0" borderId="19" xfId="0" applyNumberFormat="1" applyFont="1" applyBorder="1" applyAlignment="1">
      <alignment horizontal="right" vertical="center"/>
    </xf>
    <xf numFmtId="173" fontId="46" fillId="0" borderId="0" xfId="0" applyNumberFormat="1" applyFont="1" applyBorder="1" applyAlignment="1">
      <alignment/>
    </xf>
    <xf numFmtId="166" fontId="0" fillId="0" borderId="23" xfId="0" applyNumberFormat="1" applyFont="1" applyBorder="1" applyAlignment="1">
      <alignment horizontal="right" vertical="center"/>
    </xf>
    <xf numFmtId="173" fontId="46" fillId="0" borderId="19" xfId="0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0" fontId="0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17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horizontal="right" vertical="center" readingOrder="2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36" borderId="1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 wrapText="1"/>
    </xf>
    <xf numFmtId="166" fontId="0" fillId="36" borderId="19" xfId="0" applyNumberFormat="1" applyFont="1" applyFill="1" applyBorder="1" applyAlignment="1">
      <alignment horizontal="right" vertical="center"/>
    </xf>
    <xf numFmtId="0" fontId="7" fillId="36" borderId="19" xfId="0" applyFont="1" applyFill="1" applyBorder="1" applyAlignment="1">
      <alignment vertical="center"/>
    </xf>
    <xf numFmtId="170" fontId="7" fillId="36" borderId="19" xfId="0" applyNumberFormat="1" applyFont="1" applyFill="1" applyBorder="1" applyAlignment="1">
      <alignment horizontal="right" vertic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7" fillId="0" borderId="42" xfId="0" applyFont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166" fontId="0" fillId="0" borderId="42" xfId="0" applyNumberFormat="1" applyFont="1" applyBorder="1" applyAlignment="1">
      <alignment horizontal="right" vertical="center"/>
    </xf>
    <xf numFmtId="166" fontId="0" fillId="36" borderId="42" xfId="0" applyNumberFormat="1" applyFont="1" applyFill="1" applyBorder="1" applyAlignment="1">
      <alignment horizontal="right" vertical="center"/>
    </xf>
    <xf numFmtId="166" fontId="0" fillId="36" borderId="42" xfId="0" applyNumberFormat="1" applyFont="1" applyFill="1" applyBorder="1" applyAlignment="1">
      <alignment vertical="center"/>
    </xf>
    <xf numFmtId="170" fontId="7" fillId="36" borderId="42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170" fontId="0" fillId="0" borderId="41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166" fontId="8" fillId="33" borderId="19" xfId="0" applyNumberFormat="1" applyFont="1" applyFill="1" applyBorder="1" applyAlignment="1">
      <alignment horizontal="right" vertical="center"/>
    </xf>
    <xf numFmtId="166" fontId="8" fillId="33" borderId="42" xfId="0" applyNumberFormat="1" applyFont="1" applyFill="1" applyBorder="1" applyAlignment="1">
      <alignment vertical="center"/>
    </xf>
    <xf numFmtId="17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6" fontId="8" fillId="33" borderId="42" xfId="0" applyNumberFormat="1" applyFont="1" applyFill="1" applyBorder="1" applyAlignment="1">
      <alignment horizontal="right" vertical="center"/>
    </xf>
    <xf numFmtId="0" fontId="6" fillId="0" borderId="46" xfId="0" applyFont="1" applyBorder="1" applyAlignment="1">
      <alignment/>
    </xf>
    <xf numFmtId="0" fontId="6" fillId="0" borderId="36" xfId="0" applyFont="1" applyBorder="1" applyAlignment="1">
      <alignment/>
    </xf>
    <xf numFmtId="0" fontId="5" fillId="0" borderId="37" xfId="0" applyFont="1" applyBorder="1" applyAlignment="1">
      <alignment/>
    </xf>
    <xf numFmtId="176" fontId="4" fillId="0" borderId="0" xfId="42" applyNumberFormat="1" applyFont="1" applyBorder="1" applyAlignment="1">
      <alignment horizontal="right"/>
    </xf>
    <xf numFmtId="176" fontId="4" fillId="0" borderId="32" xfId="0" applyNumberFormat="1" applyFont="1" applyBorder="1" applyAlignment="1">
      <alignment horizontal="right"/>
    </xf>
    <xf numFmtId="0" fontId="46" fillId="0" borderId="17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7" xfId="0" applyFont="1" applyBorder="1" applyAlignment="1">
      <alignment horizontal="right" vertical="center"/>
    </xf>
    <xf numFmtId="0" fontId="46" fillId="0" borderId="18" xfId="0" applyFont="1" applyBorder="1" applyAlignment="1">
      <alignment horizontal="right" vertical="center"/>
    </xf>
    <xf numFmtId="0" fontId="47" fillId="0" borderId="2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6" fillId="0" borderId="20" xfId="0" applyFont="1" applyBorder="1" applyAlignment="1">
      <alignment horizontal="right" vertical="center"/>
    </xf>
    <xf numFmtId="0" fontId="46" fillId="0" borderId="22" xfId="0" applyFont="1" applyBorder="1" applyAlignment="1">
      <alignment horizontal="right" vertical="center"/>
    </xf>
    <xf numFmtId="0" fontId="47" fillId="0" borderId="19" xfId="0" applyFont="1" applyBorder="1" applyAlignment="1">
      <alignment horizontal="center"/>
    </xf>
    <xf numFmtId="0" fontId="44" fillId="0" borderId="47" xfId="0" applyFont="1" applyBorder="1" applyAlignment="1">
      <alignment horizontal="right"/>
    </xf>
    <xf numFmtId="0" fontId="44" fillId="0" borderId="48" xfId="0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3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8" fillId="33" borderId="54" xfId="0" applyFont="1" applyFill="1" applyBorder="1" applyAlignment="1">
      <alignment horizontal="right" vertical="center"/>
    </xf>
    <xf numFmtId="0" fontId="8" fillId="33" borderId="19" xfId="0" applyFont="1" applyFill="1" applyBorder="1" applyAlignment="1">
      <alignment horizontal="right" vertical="center"/>
    </xf>
    <xf numFmtId="0" fontId="6" fillId="0" borderId="48" xfId="0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0" fontId="0" fillId="0" borderId="55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36" borderId="54" xfId="0" applyFont="1" applyFill="1" applyBorder="1" applyAlignment="1">
      <alignment horizontal="right" vertical="center"/>
    </xf>
    <xf numFmtId="0" fontId="3" fillId="36" borderId="19" xfId="0" applyFont="1" applyFill="1" applyBorder="1" applyAlignment="1">
      <alignment horizontal="right" vertical="center"/>
    </xf>
    <xf numFmtId="0" fontId="8" fillId="33" borderId="54" xfId="0" applyFont="1" applyFill="1" applyBorder="1" applyAlignment="1">
      <alignment horizontal="center" vertical="justify"/>
    </xf>
    <xf numFmtId="0" fontId="8" fillId="33" borderId="19" xfId="0" applyFont="1" applyFill="1" applyBorder="1" applyAlignment="1">
      <alignment horizontal="center" vertical="justify"/>
    </xf>
    <xf numFmtId="0" fontId="5" fillId="0" borderId="5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4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66" fontId="4" fillId="34" borderId="3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rightToLeft="1" zoomScalePageLayoutView="0" workbookViewId="0" topLeftCell="A16">
      <selection activeCell="K8" sqref="K8"/>
    </sheetView>
  </sheetViews>
  <sheetFormatPr defaultColWidth="9.140625" defaultRowHeight="12.75"/>
  <cols>
    <col min="1" max="1" width="3.28125" style="7" customWidth="1"/>
    <col min="2" max="2" width="7.28125" style="7" customWidth="1"/>
    <col min="3" max="3" width="17.140625" style="7" customWidth="1"/>
    <col min="4" max="4" width="23.8515625" style="7" bestFit="1" customWidth="1"/>
    <col min="5" max="5" width="24.8515625" style="7" customWidth="1"/>
    <col min="6" max="8" width="10.00390625" style="7" customWidth="1"/>
    <col min="9" max="9" width="12.28125" style="7" customWidth="1"/>
    <col min="10" max="16384" width="9.140625" style="7" customWidth="1"/>
  </cols>
  <sheetData>
    <row r="1" spans="2:9" ht="18.75" thickTop="1">
      <c r="B1" s="1" t="s">
        <v>12</v>
      </c>
      <c r="C1" s="2"/>
      <c r="D1" s="3"/>
      <c r="E1" s="4" t="s">
        <v>13</v>
      </c>
      <c r="F1" s="5"/>
      <c r="G1" s="110"/>
      <c r="H1" s="4" t="s">
        <v>14</v>
      </c>
      <c r="I1" s="6"/>
    </row>
    <row r="2" spans="2:9" ht="13.5" customHeight="1">
      <c r="B2" s="8"/>
      <c r="C2" s="9"/>
      <c r="D2" s="9"/>
      <c r="E2" s="9"/>
      <c r="F2" s="9"/>
      <c r="G2" s="9"/>
      <c r="H2" s="9"/>
      <c r="I2" s="10"/>
    </row>
    <row r="3" spans="2:9" ht="18.75" customHeight="1">
      <c r="B3" s="11" t="s">
        <v>5</v>
      </c>
      <c r="C3" s="12"/>
      <c r="D3" s="13" t="s">
        <v>6</v>
      </c>
      <c r="E3" s="13" t="s">
        <v>7</v>
      </c>
      <c r="F3" s="14" t="s">
        <v>8</v>
      </c>
      <c r="G3" s="15"/>
      <c r="H3" s="15"/>
      <c r="I3" s="16"/>
    </row>
    <row r="4" spans="2:9" ht="18.75" customHeight="1">
      <c r="B4" s="182" t="s">
        <v>71</v>
      </c>
      <c r="C4" s="183"/>
      <c r="D4" s="184"/>
      <c r="E4" s="116" t="s">
        <v>62</v>
      </c>
      <c r="F4" s="14" t="s">
        <v>9</v>
      </c>
      <c r="G4" s="15"/>
      <c r="H4" s="15"/>
      <c r="I4" s="16"/>
    </row>
    <row r="5" spans="2:9" ht="14.25" customHeight="1">
      <c r="B5" s="8"/>
      <c r="C5" s="9"/>
      <c r="D5" s="9"/>
      <c r="E5" s="9"/>
      <c r="F5" s="9"/>
      <c r="G5" s="9"/>
      <c r="H5" s="9"/>
      <c r="I5" s="10"/>
    </row>
    <row r="6" spans="2:9" ht="21" customHeight="1">
      <c r="B6" s="195" t="s">
        <v>66</v>
      </c>
      <c r="C6" s="196"/>
      <c r="D6" s="196"/>
      <c r="E6" s="9"/>
      <c r="F6" s="117" t="s">
        <v>63</v>
      </c>
      <c r="G6" s="194" t="s">
        <v>59</v>
      </c>
      <c r="H6" s="194"/>
      <c r="I6" s="17" t="s">
        <v>27</v>
      </c>
    </row>
    <row r="7" spans="2:9" s="20" customFormat="1" ht="15" customHeight="1">
      <c r="B7" s="185" t="s">
        <v>0</v>
      </c>
      <c r="C7" s="186"/>
      <c r="D7" s="186"/>
      <c r="E7" s="187"/>
      <c r="F7" s="18" t="s">
        <v>72</v>
      </c>
      <c r="G7" s="18" t="s">
        <v>70</v>
      </c>
      <c r="H7" s="18" t="s">
        <v>61</v>
      </c>
      <c r="I7" s="19" t="s">
        <v>28</v>
      </c>
    </row>
    <row r="8" spans="2:10" s="20" customFormat="1" ht="15" customHeight="1">
      <c r="B8" s="21" t="s">
        <v>29</v>
      </c>
      <c r="C8" s="22"/>
      <c r="D8" s="22"/>
      <c r="E8" s="23"/>
      <c r="F8" s="24">
        <v>4040</v>
      </c>
      <c r="G8" s="24">
        <v>2436</v>
      </c>
      <c r="H8" s="24">
        <v>5012</v>
      </c>
      <c r="I8" s="25">
        <f aca="true" t="shared" si="0" ref="I8:I37">((F8-H8)/H8)*100</f>
        <v>-19.39345570630487</v>
      </c>
      <c r="J8" s="26"/>
    </row>
    <row r="9" spans="2:10" s="20" customFormat="1" ht="15" customHeight="1">
      <c r="B9" s="21" t="s">
        <v>30</v>
      </c>
      <c r="C9" s="22"/>
      <c r="D9" s="22"/>
      <c r="E9" s="23"/>
      <c r="F9" s="24">
        <v>223</v>
      </c>
      <c r="G9" s="24">
        <v>223</v>
      </c>
      <c r="H9" s="24">
        <v>223</v>
      </c>
      <c r="I9" s="25">
        <f t="shared" si="0"/>
        <v>0</v>
      </c>
      <c r="J9" s="26"/>
    </row>
    <row r="10" spans="2:10" s="20" customFormat="1" ht="15" customHeight="1">
      <c r="B10" s="21" t="s">
        <v>31</v>
      </c>
      <c r="C10" s="22"/>
      <c r="D10" s="22"/>
      <c r="E10" s="23"/>
      <c r="F10" s="24">
        <v>49340</v>
      </c>
      <c r="G10" s="24">
        <v>42206</v>
      </c>
      <c r="H10" s="24">
        <v>38241</v>
      </c>
      <c r="I10" s="25">
        <f t="shared" si="0"/>
        <v>29.02382259878141</v>
      </c>
      <c r="J10" s="26"/>
    </row>
    <row r="11" spans="2:10" s="20" customFormat="1" ht="15" customHeight="1">
      <c r="B11" s="21" t="s">
        <v>32</v>
      </c>
      <c r="C11" s="22"/>
      <c r="D11" s="22"/>
      <c r="E11" s="23"/>
      <c r="F11" s="24">
        <v>2408</v>
      </c>
      <c r="G11" s="24">
        <v>2881</v>
      </c>
      <c r="H11" s="24">
        <v>4054</v>
      </c>
      <c r="I11" s="25">
        <f t="shared" si="0"/>
        <v>-40.60187469166255</v>
      </c>
      <c r="J11" s="26"/>
    </row>
    <row r="12" spans="2:10" s="20" customFormat="1" ht="15" customHeight="1">
      <c r="B12" s="21" t="s">
        <v>33</v>
      </c>
      <c r="C12" s="22"/>
      <c r="D12" s="22"/>
      <c r="E12" s="23"/>
      <c r="F12" s="24">
        <v>21737</v>
      </c>
      <c r="G12" s="24">
        <v>20351</v>
      </c>
      <c r="H12" s="24">
        <v>17919</v>
      </c>
      <c r="I12" s="25">
        <f t="shared" si="0"/>
        <v>21.30699257771081</v>
      </c>
      <c r="J12" s="26"/>
    </row>
    <row r="13" spans="2:10" s="20" customFormat="1" ht="15" customHeight="1">
      <c r="B13" s="21" t="s">
        <v>34</v>
      </c>
      <c r="C13" s="22"/>
      <c r="D13" s="22"/>
      <c r="E13" s="23"/>
      <c r="F13" s="24">
        <v>3678</v>
      </c>
      <c r="G13" s="24">
        <v>3489</v>
      </c>
      <c r="H13" s="24">
        <v>2066</v>
      </c>
      <c r="I13" s="25">
        <f t="shared" si="0"/>
        <v>78.02516940948692</v>
      </c>
      <c r="J13" s="26"/>
    </row>
    <row r="14" spans="2:10" s="20" customFormat="1" ht="15" customHeight="1">
      <c r="B14" s="27" t="s">
        <v>35</v>
      </c>
      <c r="C14" s="28"/>
      <c r="D14" s="28"/>
      <c r="E14" s="29"/>
      <c r="F14" s="30">
        <f>SUM(F8:F13)</f>
        <v>81426</v>
      </c>
      <c r="G14" s="30">
        <f>SUM(G8:G13)</f>
        <v>71586</v>
      </c>
      <c r="H14" s="30">
        <f>SUM(H8:H13)</f>
        <v>67515</v>
      </c>
      <c r="I14" s="31">
        <f t="shared" si="0"/>
        <v>20.604310153299267</v>
      </c>
      <c r="J14" s="26"/>
    </row>
    <row r="15" spans="2:10" s="20" customFormat="1" ht="15" customHeight="1">
      <c r="B15" s="32" t="s">
        <v>54</v>
      </c>
      <c r="C15" s="33"/>
      <c r="D15" s="33"/>
      <c r="E15" s="34"/>
      <c r="F15" s="35">
        <v>143</v>
      </c>
      <c r="G15" s="35">
        <v>143</v>
      </c>
      <c r="H15" s="35">
        <v>143</v>
      </c>
      <c r="I15" s="25">
        <f t="shared" si="0"/>
        <v>0</v>
      </c>
      <c r="J15" s="26"/>
    </row>
    <row r="16" spans="2:10" s="20" customFormat="1" ht="15" customHeight="1">
      <c r="B16" s="21" t="s">
        <v>36</v>
      </c>
      <c r="C16" s="33"/>
      <c r="D16" s="33"/>
      <c r="E16" s="34"/>
      <c r="F16" s="35">
        <v>37394</v>
      </c>
      <c r="G16" s="35">
        <v>37637</v>
      </c>
      <c r="H16" s="35">
        <v>38545</v>
      </c>
      <c r="I16" s="25">
        <f t="shared" si="0"/>
        <v>-2.98612011934103</v>
      </c>
      <c r="J16" s="26"/>
    </row>
    <row r="17" spans="2:10" s="20" customFormat="1" ht="15" customHeight="1">
      <c r="B17" s="21" t="s">
        <v>55</v>
      </c>
      <c r="C17" s="22"/>
      <c r="D17" s="22"/>
      <c r="E17" s="23"/>
      <c r="F17" s="24">
        <v>2723</v>
      </c>
      <c r="G17" s="35">
        <v>2837</v>
      </c>
      <c r="H17" s="24">
        <v>2709</v>
      </c>
      <c r="I17" s="25">
        <f t="shared" si="0"/>
        <v>0.516795865633075</v>
      </c>
      <c r="J17" s="26"/>
    </row>
    <row r="18" spans="2:10" s="20" customFormat="1" ht="15" customHeight="1">
      <c r="B18" s="21" t="s">
        <v>56</v>
      </c>
      <c r="C18" s="22"/>
      <c r="D18" s="22"/>
      <c r="E18" s="23"/>
      <c r="F18" s="24">
        <v>0</v>
      </c>
      <c r="G18" s="35">
        <v>0</v>
      </c>
      <c r="H18" s="24">
        <v>0</v>
      </c>
      <c r="I18" s="25"/>
      <c r="J18" s="26"/>
    </row>
    <row r="19" spans="2:10" s="20" customFormat="1" ht="15" customHeight="1">
      <c r="B19" s="21" t="s">
        <v>37</v>
      </c>
      <c r="C19" s="22"/>
      <c r="D19" s="22"/>
      <c r="E19" s="23"/>
      <c r="F19" s="24">
        <v>194</v>
      </c>
      <c r="G19" s="35">
        <v>1305</v>
      </c>
      <c r="H19" s="24">
        <v>427</v>
      </c>
      <c r="I19" s="25">
        <f t="shared" si="0"/>
        <v>-54.56674473067916</v>
      </c>
      <c r="J19" s="26"/>
    </row>
    <row r="20" spans="2:10" s="20" customFormat="1" ht="15" customHeight="1">
      <c r="B20" s="36" t="s">
        <v>38</v>
      </c>
      <c r="C20" s="37"/>
      <c r="D20" s="37"/>
      <c r="E20" s="38"/>
      <c r="F20" s="39">
        <f>SUM(F14:F19)</f>
        <v>121880</v>
      </c>
      <c r="G20" s="39">
        <f>SUM(G14:G19)</f>
        <v>113508</v>
      </c>
      <c r="H20" s="39">
        <f>SUM(H14:H19)</f>
        <v>109339</v>
      </c>
      <c r="I20" s="40">
        <f t="shared" si="0"/>
        <v>11.469832356249828</v>
      </c>
      <c r="J20" s="26"/>
    </row>
    <row r="21" spans="2:10" s="20" customFormat="1" ht="15" customHeight="1">
      <c r="B21" s="21" t="s">
        <v>39</v>
      </c>
      <c r="C21" s="22"/>
      <c r="D21" s="22"/>
      <c r="E21" s="23"/>
      <c r="F21" s="24">
        <v>6522</v>
      </c>
      <c r="G21" s="24">
        <v>4297</v>
      </c>
      <c r="H21" s="24">
        <v>5166</v>
      </c>
      <c r="I21" s="25">
        <f t="shared" si="0"/>
        <v>26.24854819976771</v>
      </c>
      <c r="J21" s="26"/>
    </row>
    <row r="22" spans="2:10" s="20" customFormat="1" ht="15" customHeight="1">
      <c r="B22" s="21" t="s">
        <v>40</v>
      </c>
      <c r="C22" s="22"/>
      <c r="D22" s="22"/>
      <c r="E22" s="23"/>
      <c r="F22" s="24">
        <v>20173</v>
      </c>
      <c r="G22" s="24">
        <v>17901</v>
      </c>
      <c r="H22" s="24">
        <v>16275</v>
      </c>
      <c r="I22" s="25">
        <f t="shared" si="0"/>
        <v>23.95084485407066</v>
      </c>
      <c r="J22" s="26"/>
    </row>
    <row r="23" spans="2:10" s="20" customFormat="1" ht="15" customHeight="1">
      <c r="B23" s="21" t="s">
        <v>41</v>
      </c>
      <c r="C23" s="22"/>
      <c r="D23" s="22"/>
      <c r="E23" s="23"/>
      <c r="F23" s="24">
        <v>936</v>
      </c>
      <c r="G23" s="24">
        <v>1504</v>
      </c>
      <c r="H23" s="24">
        <v>832</v>
      </c>
      <c r="I23" s="25">
        <f t="shared" si="0"/>
        <v>12.5</v>
      </c>
      <c r="J23" s="26"/>
    </row>
    <row r="24" spans="2:10" s="20" customFormat="1" ht="15" customHeight="1">
      <c r="B24" s="21" t="s">
        <v>42</v>
      </c>
      <c r="C24" s="22"/>
      <c r="D24" s="22"/>
      <c r="E24" s="23"/>
      <c r="F24" s="24">
        <v>10358</v>
      </c>
      <c r="G24" s="24">
        <v>8092</v>
      </c>
      <c r="H24" s="24">
        <v>8286</v>
      </c>
      <c r="I24" s="25">
        <f t="shared" si="0"/>
        <v>25.006034274680182</v>
      </c>
      <c r="J24" s="26"/>
    </row>
    <row r="25" spans="2:10" s="20" customFormat="1" ht="15" customHeight="1">
      <c r="B25" s="21" t="s">
        <v>43</v>
      </c>
      <c r="C25" s="22"/>
      <c r="D25" s="22"/>
      <c r="E25" s="23"/>
      <c r="F25" s="24">
        <v>7407</v>
      </c>
      <c r="G25" s="24">
        <v>8930</v>
      </c>
      <c r="H25" s="24">
        <v>6923</v>
      </c>
      <c r="I25" s="25">
        <f t="shared" si="0"/>
        <v>6.991188790986566</v>
      </c>
      <c r="J25" s="26"/>
    </row>
    <row r="26" spans="2:10" s="20" customFormat="1" ht="15" customHeight="1">
      <c r="B26" s="21" t="s">
        <v>44</v>
      </c>
      <c r="C26" s="22"/>
      <c r="D26" s="22"/>
      <c r="E26" s="23"/>
      <c r="F26" s="24">
        <v>18913</v>
      </c>
      <c r="G26" s="24">
        <v>17799</v>
      </c>
      <c r="H26" s="24">
        <v>12966</v>
      </c>
      <c r="I26" s="25">
        <f t="shared" si="0"/>
        <v>45.866111368193735</v>
      </c>
      <c r="J26" s="26"/>
    </row>
    <row r="27" spans="2:10" s="20" customFormat="1" ht="15" customHeight="1">
      <c r="B27" s="27" t="s">
        <v>45</v>
      </c>
      <c r="C27" s="28"/>
      <c r="D27" s="41"/>
      <c r="E27" s="42"/>
      <c r="F27" s="30">
        <f>SUM(F21:F26)</f>
        <v>64309</v>
      </c>
      <c r="G27" s="30">
        <f>SUM(G21:G26)</f>
        <v>58523</v>
      </c>
      <c r="H27" s="30">
        <f>SUM(H21:H26)</f>
        <v>50448</v>
      </c>
      <c r="I27" s="31">
        <f t="shared" si="0"/>
        <v>27.475816682524577</v>
      </c>
      <c r="J27" s="26"/>
    </row>
    <row r="28" spans="2:10" s="20" customFormat="1" ht="15" customHeight="1">
      <c r="B28" s="21" t="s">
        <v>46</v>
      </c>
      <c r="C28" s="22"/>
      <c r="D28" s="22"/>
      <c r="E28" s="23"/>
      <c r="F28" s="24">
        <v>0</v>
      </c>
      <c r="G28" s="24">
        <v>0</v>
      </c>
      <c r="H28" s="24">
        <v>0</v>
      </c>
      <c r="I28" s="25">
        <v>0</v>
      </c>
      <c r="J28" s="26"/>
    </row>
    <row r="29" spans="2:10" s="20" customFormat="1" ht="15" customHeight="1">
      <c r="B29" s="27" t="s">
        <v>47</v>
      </c>
      <c r="C29" s="28"/>
      <c r="D29" s="41"/>
      <c r="E29" s="42"/>
      <c r="F29" s="43">
        <f>SUM(F28)</f>
        <v>0</v>
      </c>
      <c r="G29" s="43">
        <f>SUM(G28)</f>
        <v>0</v>
      </c>
      <c r="H29" s="43">
        <f>SUM(H28)</f>
        <v>0</v>
      </c>
      <c r="I29" s="31">
        <v>0</v>
      </c>
      <c r="J29" s="26"/>
    </row>
    <row r="30" spans="2:10" s="20" customFormat="1" ht="15" customHeight="1">
      <c r="B30" s="21" t="s">
        <v>48</v>
      </c>
      <c r="C30" s="22"/>
      <c r="D30" s="22"/>
      <c r="E30" s="23"/>
      <c r="F30" s="24">
        <v>6627</v>
      </c>
      <c r="G30" s="24">
        <v>5362</v>
      </c>
      <c r="H30" s="24">
        <v>4652</v>
      </c>
      <c r="I30" s="25">
        <f t="shared" si="0"/>
        <v>42.454858125537406</v>
      </c>
      <c r="J30" s="26"/>
    </row>
    <row r="31" spans="2:10" s="20" customFormat="1" ht="15" customHeight="1">
      <c r="B31" s="21" t="s">
        <v>4</v>
      </c>
      <c r="C31" s="22"/>
      <c r="D31" s="22"/>
      <c r="E31" s="23"/>
      <c r="F31" s="24">
        <v>31500</v>
      </c>
      <c r="G31" s="24">
        <v>31500</v>
      </c>
      <c r="H31" s="24">
        <v>31500</v>
      </c>
      <c r="I31" s="25">
        <f t="shared" si="0"/>
        <v>0</v>
      </c>
      <c r="J31" s="26"/>
    </row>
    <row r="32" spans="2:10" s="20" customFormat="1" ht="15" customHeight="1">
      <c r="B32" s="21" t="s">
        <v>49</v>
      </c>
      <c r="C32" s="22"/>
      <c r="D32" s="22"/>
      <c r="E32" s="23"/>
      <c r="F32" s="115">
        <v>0</v>
      </c>
      <c r="G32" s="24">
        <v>0</v>
      </c>
      <c r="H32" s="44">
        <v>0</v>
      </c>
      <c r="I32" s="45" t="s">
        <v>1</v>
      </c>
      <c r="J32" s="26"/>
    </row>
    <row r="33" spans="2:10" s="20" customFormat="1" ht="15" customHeight="1">
      <c r="B33" s="21" t="s">
        <v>10</v>
      </c>
      <c r="C33" s="22"/>
      <c r="D33" s="22"/>
      <c r="E33" s="23"/>
      <c r="F33" s="24">
        <v>3150</v>
      </c>
      <c r="G33" s="24">
        <v>3150</v>
      </c>
      <c r="H33" s="24">
        <v>3150</v>
      </c>
      <c r="I33" s="25">
        <f t="shared" si="0"/>
        <v>0</v>
      </c>
      <c r="J33" s="26"/>
    </row>
    <row r="34" spans="2:10" s="20" customFormat="1" ht="15" customHeight="1">
      <c r="B34" s="21" t="s">
        <v>11</v>
      </c>
      <c r="C34" s="22"/>
      <c r="D34" s="22"/>
      <c r="E34" s="23"/>
      <c r="F34" s="24">
        <v>4000</v>
      </c>
      <c r="G34" s="24">
        <v>4000</v>
      </c>
      <c r="H34" s="24">
        <v>4000</v>
      </c>
      <c r="I34" s="25">
        <v>0</v>
      </c>
      <c r="J34" s="26"/>
    </row>
    <row r="35" spans="2:10" s="20" customFormat="1" ht="15" customHeight="1">
      <c r="B35" s="21" t="s">
        <v>50</v>
      </c>
      <c r="C35" s="22"/>
      <c r="D35" s="22"/>
      <c r="E35" s="23"/>
      <c r="F35" s="24">
        <v>12294</v>
      </c>
      <c r="G35" s="24">
        <v>10973</v>
      </c>
      <c r="H35" s="24">
        <f>'سود و زيان'!I31</f>
        <v>15589</v>
      </c>
      <c r="I35" s="25">
        <f t="shared" si="0"/>
        <v>-21.136698954390916</v>
      </c>
      <c r="J35" s="26"/>
    </row>
    <row r="36" spans="2:10" s="20" customFormat="1" ht="15" customHeight="1">
      <c r="B36" s="21" t="s">
        <v>51</v>
      </c>
      <c r="C36" s="22"/>
      <c r="D36" s="22"/>
      <c r="E36" s="23"/>
      <c r="F36" s="46">
        <f>SUM(F31:F35)</f>
        <v>50944</v>
      </c>
      <c r="G36" s="46">
        <f>SUM(G31:G35)</f>
        <v>49623</v>
      </c>
      <c r="H36" s="46">
        <f>SUM(H31:H35)</f>
        <v>54239</v>
      </c>
      <c r="I36" s="47">
        <f t="shared" si="0"/>
        <v>-6.074964508932687</v>
      </c>
      <c r="J36" s="26"/>
    </row>
    <row r="37" spans="2:10" s="20" customFormat="1" ht="15" customHeight="1">
      <c r="B37" s="36" t="s">
        <v>52</v>
      </c>
      <c r="C37" s="37"/>
      <c r="D37" s="37"/>
      <c r="E37" s="48"/>
      <c r="F37" s="39">
        <f>F27+F29+F30+F36</f>
        <v>121880</v>
      </c>
      <c r="G37" s="39">
        <f>G27+G29+G30+G36</f>
        <v>113508</v>
      </c>
      <c r="H37" s="39">
        <f>H27+H29+H30+H36</f>
        <v>109339</v>
      </c>
      <c r="I37" s="49">
        <f t="shared" si="0"/>
        <v>11.469832356249828</v>
      </c>
      <c r="J37" s="26"/>
    </row>
    <row r="38" spans="2:10" s="20" customFormat="1" ht="15" customHeight="1">
      <c r="B38" s="50"/>
      <c r="C38" s="51"/>
      <c r="D38" s="51"/>
      <c r="E38" s="51"/>
      <c r="F38" s="52"/>
      <c r="G38" s="52"/>
      <c r="H38" s="52"/>
      <c r="I38" s="53"/>
      <c r="J38" s="26"/>
    </row>
    <row r="39" spans="2:9" s="20" customFormat="1" ht="15" customHeight="1">
      <c r="B39" s="188"/>
      <c r="C39" s="189"/>
      <c r="D39" s="54" t="s">
        <v>58</v>
      </c>
      <c r="E39" s="190" t="s">
        <v>60</v>
      </c>
      <c r="F39" s="191"/>
      <c r="G39" s="111"/>
      <c r="H39" s="192" t="s">
        <v>26</v>
      </c>
      <c r="I39" s="193"/>
    </row>
    <row r="40" spans="2:9" s="20" customFormat="1" ht="15" customHeight="1">
      <c r="B40" s="50"/>
      <c r="C40" s="51"/>
      <c r="D40" s="51"/>
      <c r="E40" s="51"/>
      <c r="F40" s="51"/>
      <c r="G40" s="51"/>
      <c r="H40" s="51"/>
      <c r="I40" s="55"/>
    </row>
    <row r="41" spans="2:9" ht="15">
      <c r="B41" s="8"/>
      <c r="C41" s="9"/>
      <c r="D41" s="9"/>
      <c r="E41" s="113"/>
      <c r="F41" s="9"/>
      <c r="G41" s="9"/>
      <c r="H41" s="9"/>
      <c r="I41" s="10"/>
    </row>
    <row r="42" spans="2:9" ht="15">
      <c r="B42" s="8"/>
      <c r="C42" s="9"/>
      <c r="D42" s="9"/>
      <c r="E42" s="9"/>
      <c r="F42" s="113"/>
      <c r="G42" s="9"/>
      <c r="H42" s="9"/>
      <c r="I42" s="10"/>
    </row>
    <row r="43" spans="2:9" ht="15">
      <c r="B43" s="8"/>
      <c r="C43" s="9"/>
      <c r="D43" s="9"/>
      <c r="E43" s="9"/>
      <c r="F43" s="113"/>
      <c r="G43" s="9"/>
      <c r="H43" s="9"/>
      <c r="I43" s="10"/>
    </row>
    <row r="44" spans="2:9" ht="15">
      <c r="B44" s="8"/>
      <c r="C44" s="9"/>
      <c r="D44" s="9"/>
      <c r="E44" s="9"/>
      <c r="F44" s="9"/>
      <c r="G44" s="9"/>
      <c r="H44" s="9"/>
      <c r="I44" s="10"/>
    </row>
    <row r="45" spans="2:9" ht="15">
      <c r="B45" s="8"/>
      <c r="C45" s="9"/>
      <c r="D45" s="9"/>
      <c r="E45" s="9"/>
      <c r="F45" s="9"/>
      <c r="G45" s="9"/>
      <c r="H45" s="9"/>
      <c r="I45" s="10"/>
    </row>
    <row r="46" spans="2:9" ht="15">
      <c r="B46" s="8"/>
      <c r="C46" s="9"/>
      <c r="D46" s="9"/>
      <c r="E46" s="9"/>
      <c r="F46" s="9"/>
      <c r="G46" s="9"/>
      <c r="H46" s="9"/>
      <c r="I46" s="10"/>
    </row>
    <row r="47" spans="2:9" ht="15">
      <c r="B47" s="8"/>
      <c r="C47" s="9"/>
      <c r="D47" s="9"/>
      <c r="E47" s="9"/>
      <c r="F47" s="9"/>
      <c r="G47" s="9"/>
      <c r="H47" s="9"/>
      <c r="I47" s="10"/>
    </row>
    <row r="48" spans="2:9" ht="15">
      <c r="B48" s="8"/>
      <c r="C48" s="9"/>
      <c r="D48" s="9"/>
      <c r="E48" s="9"/>
      <c r="F48" s="9"/>
      <c r="G48" s="9"/>
      <c r="H48" s="9"/>
      <c r="I48" s="10"/>
    </row>
    <row r="49" spans="2:9" ht="15">
      <c r="B49" s="8"/>
      <c r="C49" s="9"/>
      <c r="D49" s="9"/>
      <c r="E49" s="9"/>
      <c r="F49" s="9"/>
      <c r="G49" s="9"/>
      <c r="H49" s="9"/>
      <c r="I49" s="10"/>
    </row>
    <row r="50" spans="2:9" ht="15.75" thickBot="1">
      <c r="B50" s="56"/>
      <c r="C50" s="57"/>
      <c r="D50" s="57"/>
      <c r="E50" s="57"/>
      <c r="F50" s="57"/>
      <c r="G50" s="57"/>
      <c r="H50" s="57"/>
      <c r="I50" s="58"/>
    </row>
    <row r="51" ht="15.75" thickTop="1"/>
  </sheetData>
  <sheetProtection/>
  <mergeCells count="7">
    <mergeCell ref="B4:D4"/>
    <mergeCell ref="B7:E7"/>
    <mergeCell ref="B39:C39"/>
    <mergeCell ref="E39:F39"/>
    <mergeCell ref="H39:I39"/>
    <mergeCell ref="G6:H6"/>
    <mergeCell ref="B6:D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8"/>
  <sheetViews>
    <sheetView rightToLeft="1" zoomScalePageLayoutView="0" workbookViewId="0" topLeftCell="A1">
      <selection activeCell="B37" sqref="B37:C37"/>
    </sheetView>
  </sheetViews>
  <sheetFormatPr defaultColWidth="9.140625" defaultRowHeight="12.75"/>
  <cols>
    <col min="1" max="1" width="3.421875" style="65" customWidth="1"/>
    <col min="2" max="2" width="7.28125" style="65" customWidth="1"/>
    <col min="3" max="3" width="17.7109375" style="65" customWidth="1"/>
    <col min="4" max="4" width="23.57421875" style="65" customWidth="1"/>
    <col min="5" max="5" width="17.57421875" style="65" bestFit="1" customWidth="1"/>
    <col min="6" max="6" width="14.140625" style="65" bestFit="1" customWidth="1"/>
    <col min="7" max="8" width="15.7109375" style="96" customWidth="1"/>
    <col min="9" max="9" width="14.57421875" style="97" customWidth="1"/>
    <col min="10" max="16384" width="9.140625" style="65" customWidth="1"/>
  </cols>
  <sheetData>
    <row r="1" spans="2:9" ht="18.75" thickTop="1">
      <c r="B1" s="59" t="s">
        <v>12</v>
      </c>
      <c r="C1" s="60"/>
      <c r="D1" s="61"/>
      <c r="E1" s="62" t="s">
        <v>13</v>
      </c>
      <c r="F1" s="105"/>
      <c r="G1" s="63"/>
      <c r="H1" s="108"/>
      <c r="I1" s="64"/>
    </row>
    <row r="2" spans="2:9" ht="13.5" customHeight="1">
      <c r="B2" s="66"/>
      <c r="C2" s="67"/>
      <c r="D2" s="67"/>
      <c r="E2" s="67"/>
      <c r="F2" s="67"/>
      <c r="G2" s="68"/>
      <c r="H2" s="68"/>
      <c r="I2" s="69"/>
    </row>
    <row r="3" spans="2:9" ht="18.75" customHeight="1">
      <c r="B3" s="70" t="s">
        <v>5</v>
      </c>
      <c r="C3" s="71"/>
      <c r="D3" s="72" t="s">
        <v>6</v>
      </c>
      <c r="E3" s="72" t="s">
        <v>7</v>
      </c>
      <c r="F3" s="106"/>
      <c r="G3" s="73" t="s">
        <v>8</v>
      </c>
      <c r="H3" s="109"/>
      <c r="I3" s="74"/>
    </row>
    <row r="4" spans="2:9" ht="18.75" customHeight="1">
      <c r="B4" s="200" t="s">
        <v>68</v>
      </c>
      <c r="C4" s="201"/>
      <c r="D4" s="202"/>
      <c r="E4" s="211" t="s">
        <v>62</v>
      </c>
      <c r="F4" s="202"/>
      <c r="G4" s="73" t="s">
        <v>9</v>
      </c>
      <c r="H4" s="109"/>
      <c r="I4" s="74"/>
    </row>
    <row r="5" spans="2:9" ht="14.25" customHeight="1">
      <c r="B5" s="66"/>
      <c r="C5" s="67"/>
      <c r="D5" s="67"/>
      <c r="E5" s="67"/>
      <c r="F5" s="67"/>
      <c r="G5" s="68"/>
      <c r="H5" s="68"/>
      <c r="I5" s="69"/>
    </row>
    <row r="6" spans="2:9" ht="27.75" customHeight="1">
      <c r="B6" s="66"/>
      <c r="C6" s="67"/>
      <c r="D6" s="67"/>
      <c r="E6" s="67"/>
      <c r="F6" s="67"/>
      <c r="G6" s="68"/>
      <c r="H6" s="68"/>
      <c r="I6" s="69"/>
    </row>
    <row r="7" spans="2:9" ht="29.25" customHeight="1">
      <c r="B7" s="203" t="s">
        <v>67</v>
      </c>
      <c r="C7" s="204"/>
      <c r="D7" s="204"/>
      <c r="E7" s="75"/>
      <c r="F7" s="212" t="s">
        <v>63</v>
      </c>
      <c r="G7" s="212"/>
      <c r="H7" s="216" t="s">
        <v>65</v>
      </c>
      <c r="I7" s="217"/>
    </row>
    <row r="8" spans="2:9" s="76" customFormat="1" ht="17.25" customHeight="1">
      <c r="B8" s="218" t="s">
        <v>0</v>
      </c>
      <c r="C8" s="219"/>
      <c r="D8" s="219"/>
      <c r="E8" s="220"/>
      <c r="F8" s="104" t="s">
        <v>64</v>
      </c>
      <c r="G8" s="112" t="s">
        <v>69</v>
      </c>
      <c r="H8" s="114" t="s">
        <v>70</v>
      </c>
      <c r="I8" s="114" t="s">
        <v>61</v>
      </c>
    </row>
    <row r="9" spans="2:10" s="76" customFormat="1" ht="17.25" customHeight="1">
      <c r="B9" s="197" t="s">
        <v>15</v>
      </c>
      <c r="C9" s="198"/>
      <c r="D9" s="198"/>
      <c r="E9" s="199"/>
      <c r="F9" s="77">
        <v>122385</v>
      </c>
      <c r="G9" s="77">
        <v>63926</v>
      </c>
      <c r="H9" s="77">
        <v>49555</v>
      </c>
      <c r="I9" s="98">
        <v>111254</v>
      </c>
      <c r="J9" s="78"/>
    </row>
    <row r="10" spans="2:10" s="76" customFormat="1" ht="17.25" customHeight="1">
      <c r="B10" s="79" t="s">
        <v>16</v>
      </c>
      <c r="C10" s="75"/>
      <c r="D10" s="75"/>
      <c r="E10" s="75"/>
      <c r="F10" s="77">
        <v>-80257</v>
      </c>
      <c r="G10" s="77">
        <v>-40886</v>
      </c>
      <c r="H10" s="77">
        <v>-30339</v>
      </c>
      <c r="I10" s="98">
        <v>-72562</v>
      </c>
      <c r="J10" s="78"/>
    </row>
    <row r="11" spans="2:10" s="76" customFormat="1" ht="17.25" customHeight="1">
      <c r="B11" s="213" t="s">
        <v>17</v>
      </c>
      <c r="C11" s="214"/>
      <c r="D11" s="214"/>
      <c r="E11" s="215"/>
      <c r="F11" s="77">
        <f>SUM(F9:F10)</f>
        <v>42128</v>
      </c>
      <c r="G11" s="77">
        <f>SUM(G9:G10)</f>
        <v>23040</v>
      </c>
      <c r="H11" s="77">
        <f>SUM(H9:H10)</f>
        <v>19216</v>
      </c>
      <c r="I11" s="80">
        <f>SUM(I9:I10)</f>
        <v>38692</v>
      </c>
      <c r="J11" s="78"/>
    </row>
    <row r="12" spans="2:10" s="76" customFormat="1" ht="17.25" customHeight="1">
      <c r="B12" s="197" t="s">
        <v>18</v>
      </c>
      <c r="C12" s="198"/>
      <c r="D12" s="198"/>
      <c r="E12" s="199"/>
      <c r="F12" s="77">
        <v>-14450</v>
      </c>
      <c r="G12" s="77">
        <v>-7482</v>
      </c>
      <c r="H12" s="77">
        <v>-5936</v>
      </c>
      <c r="I12" s="98">
        <v>-13989</v>
      </c>
      <c r="J12" s="78"/>
    </row>
    <row r="13" spans="2:10" s="76" customFormat="1" ht="17.25" customHeight="1">
      <c r="B13" s="205" t="s">
        <v>53</v>
      </c>
      <c r="C13" s="206"/>
      <c r="D13" s="206"/>
      <c r="E13" s="207"/>
      <c r="F13" s="77">
        <v>0</v>
      </c>
      <c r="G13" s="77">
        <v>0</v>
      </c>
      <c r="H13" s="77">
        <v>0</v>
      </c>
      <c r="I13" s="98">
        <v>0</v>
      </c>
      <c r="J13" s="78"/>
    </row>
    <row r="14" spans="2:10" s="76" customFormat="1" ht="17.25" customHeight="1">
      <c r="B14" s="213" t="s">
        <v>2</v>
      </c>
      <c r="C14" s="214"/>
      <c r="D14" s="214"/>
      <c r="E14" s="215"/>
      <c r="F14" s="77">
        <f>SUM(F11:F12)</f>
        <v>27678</v>
      </c>
      <c r="G14" s="77">
        <f>SUM(G11:G12)</f>
        <v>15558</v>
      </c>
      <c r="H14" s="77">
        <f>SUM(H11:H12)</f>
        <v>13280</v>
      </c>
      <c r="I14" s="80">
        <f>SUM(I11:I12)</f>
        <v>24703</v>
      </c>
      <c r="J14" s="78"/>
    </row>
    <row r="15" spans="2:10" s="76" customFormat="1" ht="17.25" customHeight="1">
      <c r="B15" s="221" t="s">
        <v>3</v>
      </c>
      <c r="C15" s="222"/>
      <c r="D15" s="222"/>
      <c r="E15" s="222"/>
      <c r="F15" s="77">
        <v>-2100</v>
      </c>
      <c r="G15" s="77">
        <v>-748</v>
      </c>
      <c r="H15" s="77">
        <v>-1090</v>
      </c>
      <c r="I15" s="98">
        <v>-2124</v>
      </c>
      <c r="J15" s="78"/>
    </row>
    <row r="16" spans="2:10" s="76" customFormat="1" ht="17.25" customHeight="1">
      <c r="B16" s="205" t="s">
        <v>19</v>
      </c>
      <c r="C16" s="206"/>
      <c r="D16" s="206"/>
      <c r="E16" s="207"/>
      <c r="F16" s="77">
        <v>80</v>
      </c>
      <c r="G16" s="77">
        <v>-533</v>
      </c>
      <c r="H16" s="77">
        <v>-375</v>
      </c>
      <c r="I16" s="98">
        <v>-1088</v>
      </c>
      <c r="J16" s="78"/>
    </row>
    <row r="17" spans="2:10" s="76" customFormat="1" ht="17.25" customHeight="1">
      <c r="B17" s="208" t="s">
        <v>112</v>
      </c>
      <c r="C17" s="209"/>
      <c r="D17" s="209"/>
      <c r="E17" s="210"/>
      <c r="F17" s="81">
        <f>SUM(F14:F16)</f>
        <v>25658</v>
      </c>
      <c r="G17" s="81">
        <f>SUM(G14:G16)</f>
        <v>14277</v>
      </c>
      <c r="H17" s="81">
        <f>SUM(H14:H16)</f>
        <v>11815</v>
      </c>
      <c r="I17" s="82">
        <f>SUM(I14:I16)</f>
        <v>21491</v>
      </c>
      <c r="J17" s="78"/>
    </row>
    <row r="18" spans="2:10" s="76" customFormat="1" ht="17.25" customHeight="1">
      <c r="B18" s="197" t="s">
        <v>113</v>
      </c>
      <c r="C18" s="198"/>
      <c r="D18" s="198"/>
      <c r="E18" s="199"/>
      <c r="F18" s="77">
        <v>-5793</v>
      </c>
      <c r="G18" s="77">
        <v>-3397</v>
      </c>
      <c r="H18" s="77">
        <v>-2809</v>
      </c>
      <c r="I18" s="98">
        <v>-4854</v>
      </c>
      <c r="J18" s="78"/>
    </row>
    <row r="19" spans="2:10" s="76" customFormat="1" ht="17.25" customHeight="1">
      <c r="B19" s="213" t="s">
        <v>114</v>
      </c>
      <c r="C19" s="214"/>
      <c r="D19" s="214"/>
      <c r="E19" s="215"/>
      <c r="F19" s="77">
        <f>SUM(F17:F18)</f>
        <v>19865</v>
      </c>
      <c r="G19" s="77">
        <f>SUM(G17:G18)</f>
        <v>10880</v>
      </c>
      <c r="H19" s="77">
        <f>SUM(H17:H18)</f>
        <v>9006</v>
      </c>
      <c r="I19" s="98">
        <f>SUM(I17:I18)</f>
        <v>16637</v>
      </c>
      <c r="J19" s="78"/>
    </row>
    <row r="20" spans="2:10" s="76" customFormat="1" ht="17.25" customHeight="1">
      <c r="B20" s="197" t="s">
        <v>115</v>
      </c>
      <c r="C20" s="198"/>
      <c r="D20" s="198"/>
      <c r="E20" s="199"/>
      <c r="F20" s="83"/>
      <c r="G20" s="83"/>
      <c r="H20" s="83"/>
      <c r="I20" s="99"/>
      <c r="J20" s="78"/>
    </row>
    <row r="21" spans="2:10" s="76" customFormat="1" ht="17.25" customHeight="1">
      <c r="B21" s="197" t="s">
        <v>116</v>
      </c>
      <c r="C21" s="198"/>
      <c r="D21" s="198"/>
      <c r="E21" s="199"/>
      <c r="F21" s="83">
        <f>F14/31.5</f>
        <v>878.6666666666666</v>
      </c>
      <c r="G21" s="83">
        <f>G14/31.5</f>
        <v>493.9047619047619</v>
      </c>
      <c r="H21" s="83">
        <f>H14/31.5</f>
        <v>421.58730158730157</v>
      </c>
      <c r="I21" s="99">
        <f>I14/31.5</f>
        <v>784.2222222222222</v>
      </c>
      <c r="J21" s="78"/>
    </row>
    <row r="22" spans="2:10" s="76" customFormat="1" ht="17.25" customHeight="1">
      <c r="B22" s="197" t="s">
        <v>117</v>
      </c>
      <c r="C22" s="198"/>
      <c r="D22" s="198"/>
      <c r="E22" s="199"/>
      <c r="F22" s="83">
        <f>(F15+F16)/31.5</f>
        <v>-64.12698412698413</v>
      </c>
      <c r="G22" s="83">
        <f>(G15+G16)/31.5</f>
        <v>-40.666666666666664</v>
      </c>
      <c r="H22" s="83">
        <f>(H15+H16)/31.5</f>
        <v>-46.507936507936506</v>
      </c>
      <c r="I22" s="99">
        <f>(I15+I16)/31.5</f>
        <v>-101.96825396825396</v>
      </c>
      <c r="J22" s="78"/>
    </row>
    <row r="23" spans="2:10" s="76" customFormat="1" ht="17.25" customHeight="1">
      <c r="B23" s="197" t="s">
        <v>118</v>
      </c>
      <c r="C23" s="198"/>
      <c r="D23" s="198"/>
      <c r="E23" s="199"/>
      <c r="F23" s="83">
        <f>F17/31.5</f>
        <v>814.5396825396825</v>
      </c>
      <c r="G23" s="83">
        <f>G17/31.5</f>
        <v>453.23809523809524</v>
      </c>
      <c r="H23" s="83">
        <f>H17/31.5</f>
        <v>375.07936507936506</v>
      </c>
      <c r="I23" s="99">
        <f>I17/31.5</f>
        <v>682.2539682539683</v>
      </c>
      <c r="J23" s="78"/>
    </row>
    <row r="24" spans="2:10" s="76" customFormat="1" ht="17.25" customHeight="1">
      <c r="B24" s="197" t="s">
        <v>20</v>
      </c>
      <c r="C24" s="198"/>
      <c r="D24" s="198"/>
      <c r="E24" s="199"/>
      <c r="F24" s="254">
        <v>16131</v>
      </c>
      <c r="G24" s="83">
        <v>16131</v>
      </c>
      <c r="H24" s="83">
        <v>14890</v>
      </c>
      <c r="I24" s="99">
        <v>14890</v>
      </c>
      <c r="J24" s="78"/>
    </row>
    <row r="25" spans="2:10" s="76" customFormat="1" ht="17.25" customHeight="1">
      <c r="B25" s="197" t="s">
        <v>120</v>
      </c>
      <c r="C25" s="198"/>
      <c r="D25" s="198"/>
      <c r="E25" s="199"/>
      <c r="F25" s="254">
        <v>-3000</v>
      </c>
      <c r="G25" s="83">
        <v>-542</v>
      </c>
      <c r="H25" s="83">
        <v>-323</v>
      </c>
      <c r="I25" s="99">
        <v>-3338</v>
      </c>
      <c r="J25" s="78"/>
    </row>
    <row r="26" spans="2:10" s="76" customFormat="1" ht="17.25" customHeight="1">
      <c r="B26" s="213" t="s">
        <v>21</v>
      </c>
      <c r="C26" s="214"/>
      <c r="D26" s="214"/>
      <c r="E26" s="215"/>
      <c r="F26" s="83">
        <f>SUM(F24:F25)</f>
        <v>13131</v>
      </c>
      <c r="G26" s="83">
        <f>SUM(G24:G25)</f>
        <v>15589</v>
      </c>
      <c r="H26" s="83">
        <f>SUM(H24:H25)</f>
        <v>14567</v>
      </c>
      <c r="I26" s="80">
        <f>SUM(I24:I25)</f>
        <v>11552</v>
      </c>
      <c r="J26" s="78"/>
    </row>
    <row r="27" spans="2:12" s="76" customFormat="1" ht="17.25" customHeight="1">
      <c r="B27" s="213" t="s">
        <v>22</v>
      </c>
      <c r="C27" s="214"/>
      <c r="D27" s="214"/>
      <c r="E27" s="215"/>
      <c r="F27" s="77">
        <f>F19+F26</f>
        <v>32996</v>
      </c>
      <c r="G27" s="77">
        <f>G19+G26</f>
        <v>26469</v>
      </c>
      <c r="H27" s="77">
        <f>H19+H26</f>
        <v>23573</v>
      </c>
      <c r="I27" s="80">
        <f>I19+I26</f>
        <v>28189</v>
      </c>
      <c r="J27" s="78"/>
      <c r="L27" s="84"/>
    </row>
    <row r="28" spans="2:10" s="76" customFormat="1" ht="17.25" customHeight="1">
      <c r="B28" s="197" t="s">
        <v>23</v>
      </c>
      <c r="C28" s="198"/>
      <c r="D28" s="198"/>
      <c r="E28" s="199"/>
      <c r="F28" s="83">
        <v>-7875</v>
      </c>
      <c r="G28" s="83">
        <v>-14175</v>
      </c>
      <c r="H28" s="83">
        <v>-12600</v>
      </c>
      <c r="I28" s="99">
        <v>-12600</v>
      </c>
      <c r="J28" s="78"/>
    </row>
    <row r="29" spans="2:10" s="76" customFormat="1" ht="17.25" customHeight="1">
      <c r="B29" s="197" t="s">
        <v>24</v>
      </c>
      <c r="C29" s="198"/>
      <c r="D29" s="198"/>
      <c r="E29" s="199"/>
      <c r="F29" s="83">
        <v>0</v>
      </c>
      <c r="G29" s="83">
        <v>0</v>
      </c>
      <c r="H29" s="83">
        <v>0</v>
      </c>
      <c r="I29" s="99">
        <v>0</v>
      </c>
      <c r="J29" s="78"/>
    </row>
    <row r="30" spans="2:10" s="76" customFormat="1" ht="17.25" customHeight="1">
      <c r="B30" s="197" t="s">
        <v>11</v>
      </c>
      <c r="C30" s="198"/>
      <c r="D30" s="198"/>
      <c r="E30" s="199"/>
      <c r="F30" s="83">
        <v>0</v>
      </c>
      <c r="G30" s="83">
        <v>0</v>
      </c>
      <c r="H30" s="83">
        <v>0</v>
      </c>
      <c r="I30" s="99">
        <v>0</v>
      </c>
      <c r="J30" s="78"/>
    </row>
    <row r="31" spans="2:10" s="76" customFormat="1" ht="17.25" customHeight="1">
      <c r="B31" s="223" t="s">
        <v>25</v>
      </c>
      <c r="C31" s="224"/>
      <c r="D31" s="224"/>
      <c r="E31" s="225"/>
      <c r="F31" s="77">
        <f>SUM(F27:F30)</f>
        <v>25121</v>
      </c>
      <c r="G31" s="77">
        <f>SUM(G27:G30)</f>
        <v>12294</v>
      </c>
      <c r="H31" s="77">
        <f>SUM(H27:H30)</f>
        <v>10973</v>
      </c>
      <c r="I31" s="80">
        <f>SUM(I27:I30)</f>
        <v>15589</v>
      </c>
      <c r="J31" s="78"/>
    </row>
    <row r="32" spans="2:10" s="76" customFormat="1" ht="17.25" customHeight="1">
      <c r="B32" s="213" t="s">
        <v>57</v>
      </c>
      <c r="C32" s="214"/>
      <c r="D32" s="214"/>
      <c r="E32" s="215"/>
      <c r="F32" s="77">
        <f>F19/31.5</f>
        <v>630.6349206349206</v>
      </c>
      <c r="G32" s="77">
        <f>G19/31.5</f>
        <v>345.3968253968254</v>
      </c>
      <c r="H32" s="77">
        <f>H19/31.5</f>
        <v>285.9047619047619</v>
      </c>
      <c r="I32" s="98">
        <f>I19/31.5</f>
        <v>528.1587301587301</v>
      </c>
      <c r="J32" s="78"/>
    </row>
    <row r="33" spans="2:10" s="76" customFormat="1" ht="15" customHeight="1">
      <c r="B33" s="79"/>
      <c r="C33" s="75"/>
      <c r="D33" s="75"/>
      <c r="E33" s="75"/>
      <c r="F33" s="75"/>
      <c r="G33" s="85"/>
      <c r="H33" s="85"/>
      <c r="I33" s="86"/>
      <c r="J33" s="78"/>
    </row>
    <row r="34" spans="2:10" s="76" customFormat="1" ht="17.25" customHeight="1">
      <c r="B34" s="79" t="s">
        <v>121</v>
      </c>
      <c r="C34" s="255" t="s">
        <v>119</v>
      </c>
      <c r="D34" s="255"/>
      <c r="E34" s="255"/>
      <c r="F34" s="255"/>
      <c r="G34" s="255"/>
      <c r="H34" s="255"/>
      <c r="I34" s="86"/>
      <c r="J34" s="78"/>
    </row>
    <row r="35" spans="2:10" s="76" customFormat="1" ht="15" customHeight="1">
      <c r="B35" s="79"/>
      <c r="C35" s="75"/>
      <c r="D35" s="75"/>
      <c r="E35" s="75"/>
      <c r="F35" s="75"/>
      <c r="G35" s="85"/>
      <c r="H35" s="85"/>
      <c r="I35" s="86"/>
      <c r="J35" s="78"/>
    </row>
    <row r="36" spans="2:10" s="76" customFormat="1" ht="15" customHeight="1">
      <c r="B36" s="79"/>
      <c r="C36" s="75"/>
      <c r="D36" s="75"/>
      <c r="E36" s="75"/>
      <c r="F36" s="75"/>
      <c r="G36" s="85"/>
      <c r="H36" s="85"/>
      <c r="I36" s="86"/>
      <c r="J36" s="78"/>
    </row>
    <row r="37" spans="2:9" s="76" customFormat="1" ht="15" customHeight="1">
      <c r="B37" s="197"/>
      <c r="C37" s="199"/>
      <c r="D37" s="87" t="s">
        <v>58</v>
      </c>
      <c r="E37" s="226" t="s">
        <v>60</v>
      </c>
      <c r="F37" s="227"/>
      <c r="G37" s="228"/>
      <c r="H37" s="107"/>
      <c r="I37" s="88"/>
    </row>
    <row r="38" spans="2:9" s="76" customFormat="1" ht="15" customHeight="1">
      <c r="B38" s="79"/>
      <c r="C38" s="75"/>
      <c r="D38" s="75"/>
      <c r="E38" s="75"/>
      <c r="F38" s="75"/>
      <c r="G38" s="89"/>
      <c r="H38" s="89"/>
      <c r="I38" s="90"/>
    </row>
    <row r="39" spans="2:9" s="76" customFormat="1" ht="15" customHeight="1">
      <c r="B39" s="91"/>
      <c r="C39" s="75"/>
      <c r="D39" s="75"/>
      <c r="E39" s="75"/>
      <c r="F39" s="75"/>
      <c r="G39" s="89"/>
      <c r="H39" s="89"/>
      <c r="I39" s="90"/>
    </row>
    <row r="40" spans="2:9" s="76" customFormat="1" ht="15" customHeight="1">
      <c r="B40" s="91"/>
      <c r="C40" s="75"/>
      <c r="D40" s="75"/>
      <c r="E40" s="75"/>
      <c r="F40" s="75"/>
      <c r="G40" s="89"/>
      <c r="H40" s="89"/>
      <c r="I40" s="90"/>
    </row>
    <row r="41" spans="2:9" ht="15">
      <c r="B41" s="66"/>
      <c r="C41" s="67"/>
      <c r="D41" s="67"/>
      <c r="E41" s="67"/>
      <c r="F41" s="67"/>
      <c r="G41" s="68"/>
      <c r="H41" s="68"/>
      <c r="I41" s="69"/>
    </row>
    <row r="42" spans="2:9" ht="15">
      <c r="B42" s="66"/>
      <c r="C42" s="67"/>
      <c r="D42" s="67"/>
      <c r="E42" s="67"/>
      <c r="F42" s="67"/>
      <c r="G42" s="180"/>
      <c r="H42" s="68"/>
      <c r="I42" s="69"/>
    </row>
    <row r="43" spans="2:9" ht="15">
      <c r="B43" s="66"/>
      <c r="C43" s="67"/>
      <c r="D43" s="67"/>
      <c r="E43" s="67"/>
      <c r="F43" s="67"/>
      <c r="G43" s="68"/>
      <c r="H43" s="68"/>
      <c r="I43" s="69"/>
    </row>
    <row r="44" spans="2:9" ht="15.75" thickBot="1">
      <c r="B44" s="92"/>
      <c r="C44" s="93"/>
      <c r="D44" s="93"/>
      <c r="E44" s="93"/>
      <c r="F44" s="93"/>
      <c r="G44" s="181"/>
      <c r="H44" s="94"/>
      <c r="I44" s="95"/>
    </row>
    <row r="45" spans="2:9" ht="15">
      <c r="B45" s="66"/>
      <c r="C45" s="67"/>
      <c r="D45" s="67"/>
      <c r="E45" s="67"/>
      <c r="F45" s="67"/>
      <c r="G45" s="68"/>
      <c r="H45" s="68"/>
      <c r="I45" s="69"/>
    </row>
    <row r="46" spans="2:9" ht="15">
      <c r="B46" s="66"/>
      <c r="C46" s="67"/>
      <c r="D46" s="67"/>
      <c r="E46" s="67"/>
      <c r="F46" s="67"/>
      <c r="G46" s="68"/>
      <c r="H46" s="68"/>
      <c r="I46" s="69"/>
    </row>
    <row r="47" spans="2:9" ht="15.75" thickBot="1">
      <c r="B47" s="100"/>
      <c r="C47" s="101"/>
      <c r="D47" s="101"/>
      <c r="E47" s="101"/>
      <c r="F47" s="101"/>
      <c r="G47" s="102"/>
      <c r="H47" s="102"/>
      <c r="I47" s="103"/>
    </row>
    <row r="48" spans="2:9" ht="16.5" thickBot="1" thickTop="1">
      <c r="B48" s="100"/>
      <c r="C48" s="101"/>
      <c r="D48" s="101"/>
      <c r="E48" s="101"/>
      <c r="F48" s="101"/>
      <c r="G48" s="102"/>
      <c r="H48" s="102"/>
      <c r="I48" s="103"/>
    </row>
    <row r="49" ht="15.75" thickTop="1"/>
  </sheetData>
  <sheetProtection/>
  <mergeCells count="32">
    <mergeCell ref="B37:C37"/>
    <mergeCell ref="E37:G37"/>
    <mergeCell ref="B26:E26"/>
    <mergeCell ref="B27:E27"/>
    <mergeCell ref="B28:E28"/>
    <mergeCell ref="B30:E30"/>
    <mergeCell ref="B29:E29"/>
    <mergeCell ref="C34:H34"/>
    <mergeCell ref="B25:E25"/>
    <mergeCell ref="B24:E24"/>
    <mergeCell ref="B32:E32"/>
    <mergeCell ref="B31:E31"/>
    <mergeCell ref="B20:E20"/>
    <mergeCell ref="B21:E21"/>
    <mergeCell ref="B22:E22"/>
    <mergeCell ref="H7:I7"/>
    <mergeCell ref="B16:E16"/>
    <mergeCell ref="B8:E8"/>
    <mergeCell ref="B19:E19"/>
    <mergeCell ref="B9:E9"/>
    <mergeCell ref="B14:E14"/>
    <mergeCell ref="B15:E15"/>
    <mergeCell ref="B18:E18"/>
    <mergeCell ref="B12:E12"/>
    <mergeCell ref="B23:E23"/>
    <mergeCell ref="B4:D4"/>
    <mergeCell ref="B7:D7"/>
    <mergeCell ref="B13:E13"/>
    <mergeCell ref="B17:E17"/>
    <mergeCell ref="E4:F4"/>
    <mergeCell ref="F7:G7"/>
    <mergeCell ref="B11:E1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rightToLeft="1" tabSelected="1" zoomScalePageLayoutView="0" workbookViewId="0" topLeftCell="A34">
      <selection activeCell="I24" sqref="I24"/>
    </sheetView>
  </sheetViews>
  <sheetFormatPr defaultColWidth="9.140625" defaultRowHeight="12.75"/>
  <cols>
    <col min="1" max="1" width="3.421875" style="123" customWidth="1"/>
    <col min="2" max="2" width="24.00390625" style="123" bestFit="1" customWidth="1"/>
    <col min="3" max="3" width="17.7109375" style="123" customWidth="1"/>
    <col min="4" max="4" width="6.421875" style="123" customWidth="1"/>
    <col min="5" max="5" width="1.57421875" style="123" customWidth="1"/>
    <col min="6" max="6" width="23.421875" style="123" bestFit="1" customWidth="1"/>
    <col min="7" max="7" width="25.00390625" style="144" bestFit="1" customWidth="1"/>
    <col min="8" max="8" width="8.28125" style="144" bestFit="1" customWidth="1"/>
    <col min="9" max="9" width="23.8515625" style="145" bestFit="1" customWidth="1"/>
    <col min="10" max="16384" width="9.140625" style="123" customWidth="1"/>
  </cols>
  <sheetData>
    <row r="1" spans="2:9" ht="15">
      <c r="B1" s="177" t="s">
        <v>12</v>
      </c>
      <c r="C1" s="178"/>
      <c r="D1" s="179"/>
      <c r="E1" s="151" t="s">
        <v>13</v>
      </c>
      <c r="F1" s="152"/>
      <c r="G1" s="153"/>
      <c r="H1" s="154"/>
      <c r="I1" s="155"/>
    </row>
    <row r="2" spans="2:9" ht="18.75" customHeight="1">
      <c r="B2" s="233" t="s">
        <v>111</v>
      </c>
      <c r="C2" s="233"/>
      <c r="D2" s="234"/>
      <c r="E2" s="120" t="s">
        <v>7</v>
      </c>
      <c r="F2" s="121"/>
      <c r="G2" s="119" t="s">
        <v>8</v>
      </c>
      <c r="H2" s="122"/>
      <c r="I2" s="156"/>
    </row>
    <row r="3" spans="2:9" ht="18.75" customHeight="1">
      <c r="B3" s="246" t="s">
        <v>68</v>
      </c>
      <c r="C3" s="247"/>
      <c r="D3" s="248"/>
      <c r="E3" s="249" t="s">
        <v>62</v>
      </c>
      <c r="F3" s="248"/>
      <c r="G3" s="119" t="s">
        <v>9</v>
      </c>
      <c r="H3" s="122"/>
      <c r="I3" s="156"/>
    </row>
    <row r="4" spans="2:9" ht="11.25" customHeight="1">
      <c r="B4" s="157"/>
      <c r="C4" s="125"/>
      <c r="D4" s="125"/>
      <c r="E4" s="125"/>
      <c r="F4" s="125"/>
      <c r="G4" s="126"/>
      <c r="H4" s="126"/>
      <c r="I4" s="158"/>
    </row>
    <row r="5" spans="2:9" ht="16.5" customHeight="1">
      <c r="B5" s="250" t="s">
        <v>73</v>
      </c>
      <c r="C5" s="251"/>
      <c r="D5" s="251"/>
      <c r="E5" s="128"/>
      <c r="F5" s="128"/>
      <c r="G5" s="128"/>
      <c r="H5" s="252"/>
      <c r="I5" s="253"/>
    </row>
    <row r="6" spans="2:9" ht="20.25" customHeight="1">
      <c r="B6" s="240" t="s">
        <v>0</v>
      </c>
      <c r="C6" s="241"/>
      <c r="D6" s="241"/>
      <c r="E6" s="241"/>
      <c r="F6" s="118" t="s">
        <v>74</v>
      </c>
      <c r="G6" s="118" t="s">
        <v>75</v>
      </c>
      <c r="H6" s="239" t="s">
        <v>76</v>
      </c>
      <c r="I6" s="159" t="s">
        <v>77</v>
      </c>
    </row>
    <row r="7" spans="2:9" s="129" customFormat="1" ht="20.25" customHeight="1">
      <c r="B7" s="240"/>
      <c r="C7" s="241"/>
      <c r="D7" s="241"/>
      <c r="E7" s="241"/>
      <c r="F7" s="118" t="s">
        <v>72</v>
      </c>
      <c r="G7" s="118" t="s">
        <v>70</v>
      </c>
      <c r="H7" s="239"/>
      <c r="I7" s="159" t="s">
        <v>61</v>
      </c>
    </row>
    <row r="8" spans="2:9" s="129" customFormat="1" ht="20.25" customHeight="1">
      <c r="B8" s="242" t="s">
        <v>87</v>
      </c>
      <c r="C8" s="243"/>
      <c r="D8" s="243"/>
      <c r="E8" s="243"/>
      <c r="F8" s="146"/>
      <c r="G8" s="146"/>
      <c r="H8" s="147"/>
      <c r="I8" s="160"/>
    </row>
    <row r="9" spans="2:10" s="129" customFormat="1" ht="17.25" customHeight="1">
      <c r="B9" s="229" t="s">
        <v>78</v>
      </c>
      <c r="C9" s="230"/>
      <c r="D9" s="230"/>
      <c r="E9" s="230"/>
      <c r="F9" s="112">
        <v>10049</v>
      </c>
      <c r="G9" s="112">
        <v>8548</v>
      </c>
      <c r="H9" s="112"/>
      <c r="I9" s="161">
        <v>25430</v>
      </c>
      <c r="J9" s="130"/>
    </row>
    <row r="10" spans="2:10" s="129" customFormat="1" ht="17.25" customHeight="1">
      <c r="B10" s="229" t="s">
        <v>79</v>
      </c>
      <c r="C10" s="230"/>
      <c r="D10" s="230"/>
      <c r="E10" s="230"/>
      <c r="F10" s="112">
        <v>0</v>
      </c>
      <c r="G10" s="112">
        <v>0</v>
      </c>
      <c r="H10" s="112"/>
      <c r="I10" s="161">
        <v>0</v>
      </c>
      <c r="J10" s="130"/>
    </row>
    <row r="11" spans="1:10" s="175" customFormat="1" ht="17.25" customHeight="1">
      <c r="A11" s="175">
        <v>5</v>
      </c>
      <c r="B11" s="231" t="s">
        <v>80</v>
      </c>
      <c r="C11" s="232"/>
      <c r="D11" s="232"/>
      <c r="E11" s="232"/>
      <c r="F11" s="170">
        <f>SUM(F9:F10)</f>
        <v>10049</v>
      </c>
      <c r="G11" s="170">
        <f>SUM(G9:G10)</f>
        <v>8548</v>
      </c>
      <c r="H11" s="170"/>
      <c r="I11" s="171">
        <f>SUM(I9:I10)</f>
        <v>25430</v>
      </c>
      <c r="J11" s="174"/>
    </row>
    <row r="12" spans="2:10" s="129" customFormat="1" ht="17.25" customHeight="1">
      <c r="B12" s="242" t="s">
        <v>81</v>
      </c>
      <c r="C12" s="243"/>
      <c r="D12" s="243"/>
      <c r="E12" s="243"/>
      <c r="F12" s="148"/>
      <c r="G12" s="148"/>
      <c r="H12" s="148"/>
      <c r="I12" s="162"/>
      <c r="J12" s="130"/>
    </row>
    <row r="13" spans="2:10" s="129" customFormat="1" ht="17.25" customHeight="1">
      <c r="B13" s="229" t="s">
        <v>82</v>
      </c>
      <c r="C13" s="230"/>
      <c r="D13" s="230"/>
      <c r="E13" s="230"/>
      <c r="F13" s="112">
        <v>0</v>
      </c>
      <c r="G13" s="112">
        <v>0</v>
      </c>
      <c r="H13" s="112"/>
      <c r="I13" s="161">
        <v>0</v>
      </c>
      <c r="J13" s="130"/>
    </row>
    <row r="14" spans="2:10" s="129" customFormat="1" ht="17.25" customHeight="1">
      <c r="B14" s="229" t="s">
        <v>83</v>
      </c>
      <c r="C14" s="230"/>
      <c r="D14" s="230"/>
      <c r="E14" s="230"/>
      <c r="F14" s="112">
        <v>-8228</v>
      </c>
      <c r="G14" s="112">
        <v>-1565</v>
      </c>
      <c r="H14" s="112"/>
      <c r="I14" s="161">
        <v>-7028</v>
      </c>
      <c r="J14" s="130"/>
    </row>
    <row r="15" spans="2:10" s="129" customFormat="1" ht="17.25" customHeight="1">
      <c r="B15" s="229" t="s">
        <v>84</v>
      </c>
      <c r="C15" s="230"/>
      <c r="D15" s="230"/>
      <c r="E15" s="230"/>
      <c r="F15" s="112">
        <v>-748</v>
      </c>
      <c r="G15" s="112">
        <v>-1090</v>
      </c>
      <c r="H15" s="112"/>
      <c r="I15" s="161">
        <v>-2124</v>
      </c>
      <c r="J15" s="130"/>
    </row>
    <row r="16" spans="2:10" s="129" customFormat="1" ht="17.25" customHeight="1">
      <c r="B16" s="229" t="s">
        <v>85</v>
      </c>
      <c r="C16" s="230"/>
      <c r="D16" s="230"/>
      <c r="E16" s="230"/>
      <c r="F16" s="112">
        <v>3</v>
      </c>
      <c r="G16" s="112">
        <v>37</v>
      </c>
      <c r="H16" s="112"/>
      <c r="I16" s="161">
        <v>41</v>
      </c>
      <c r="J16" s="130"/>
    </row>
    <row r="17" spans="2:10" s="173" customFormat="1" ht="33.75" customHeight="1">
      <c r="B17" s="244" t="s">
        <v>86</v>
      </c>
      <c r="C17" s="245"/>
      <c r="D17" s="245"/>
      <c r="E17" s="245"/>
      <c r="F17" s="170">
        <f>SUM(F13:F16)</f>
        <v>-8973</v>
      </c>
      <c r="G17" s="170">
        <f>SUM(G13:G16)</f>
        <v>-2618</v>
      </c>
      <c r="H17" s="170"/>
      <c r="I17" s="171">
        <f>SUM(I13:I16)</f>
        <v>-9111</v>
      </c>
      <c r="J17" s="172"/>
    </row>
    <row r="18" spans="2:10" s="129" customFormat="1" ht="17.25" customHeight="1">
      <c r="B18" s="242" t="s">
        <v>88</v>
      </c>
      <c r="C18" s="243"/>
      <c r="D18" s="243"/>
      <c r="E18" s="243"/>
      <c r="F18" s="148"/>
      <c r="G18" s="148"/>
      <c r="H18" s="148"/>
      <c r="I18" s="163"/>
      <c r="J18" s="130"/>
    </row>
    <row r="19" spans="2:10" s="173" customFormat="1" ht="17.25" customHeight="1">
      <c r="B19" s="231" t="s">
        <v>89</v>
      </c>
      <c r="C19" s="232"/>
      <c r="D19" s="232"/>
      <c r="E19" s="232"/>
      <c r="F19" s="170">
        <v>-1325</v>
      </c>
      <c r="G19" s="170">
        <v>-1337</v>
      </c>
      <c r="H19" s="170"/>
      <c r="I19" s="176">
        <v>-4592</v>
      </c>
      <c r="J19" s="172"/>
    </row>
    <row r="20" spans="2:10" s="129" customFormat="1" ht="17.25" customHeight="1">
      <c r="B20" s="242" t="s">
        <v>90</v>
      </c>
      <c r="C20" s="243"/>
      <c r="D20" s="243"/>
      <c r="E20" s="243"/>
      <c r="F20" s="148"/>
      <c r="G20" s="148"/>
      <c r="H20" s="148"/>
      <c r="I20" s="162"/>
      <c r="J20" s="130"/>
    </row>
    <row r="21" spans="2:10" s="129" customFormat="1" ht="17.25" customHeight="1">
      <c r="B21" s="229" t="s">
        <v>91</v>
      </c>
      <c r="C21" s="230"/>
      <c r="D21" s="230"/>
      <c r="E21" s="230"/>
      <c r="F21" s="112">
        <v>0</v>
      </c>
      <c r="G21" s="112">
        <v>0</v>
      </c>
      <c r="H21" s="112"/>
      <c r="I21" s="161">
        <v>0</v>
      </c>
      <c r="J21" s="130"/>
    </row>
    <row r="22" spans="2:10" s="129" customFormat="1" ht="17.25" customHeight="1">
      <c r="B22" s="229" t="s">
        <v>110</v>
      </c>
      <c r="C22" s="230"/>
      <c r="D22" s="230"/>
      <c r="E22" s="230"/>
      <c r="F22" s="112">
        <v>-1426</v>
      </c>
      <c r="G22" s="112">
        <v>-4007</v>
      </c>
      <c r="H22" s="112"/>
      <c r="I22" s="161">
        <v>-7291</v>
      </c>
      <c r="J22" s="130"/>
    </row>
    <row r="23" spans="2:10" s="129" customFormat="1" ht="17.25" customHeight="1">
      <c r="B23" s="229" t="s">
        <v>92</v>
      </c>
      <c r="C23" s="230"/>
      <c r="D23" s="230"/>
      <c r="E23" s="230"/>
      <c r="F23" s="112">
        <v>219</v>
      </c>
      <c r="G23" s="112">
        <v>0</v>
      </c>
      <c r="H23" s="112"/>
      <c r="I23" s="161">
        <v>721</v>
      </c>
      <c r="J23" s="130"/>
    </row>
    <row r="24" spans="2:10" s="129" customFormat="1" ht="17.25" customHeight="1">
      <c r="B24" s="229" t="s">
        <v>93</v>
      </c>
      <c r="C24" s="230"/>
      <c r="D24" s="230"/>
      <c r="E24" s="230"/>
      <c r="F24" s="112">
        <v>0</v>
      </c>
      <c r="G24" s="112">
        <v>-12</v>
      </c>
      <c r="H24" s="112"/>
      <c r="I24" s="161">
        <v>0</v>
      </c>
      <c r="J24" s="130"/>
    </row>
    <row r="25" spans="2:10" s="129" customFormat="1" ht="17.25" customHeight="1">
      <c r="B25" s="229" t="s">
        <v>94</v>
      </c>
      <c r="C25" s="230"/>
      <c r="D25" s="230"/>
      <c r="E25" s="230"/>
      <c r="F25" s="112">
        <v>0</v>
      </c>
      <c r="G25" s="112">
        <v>0</v>
      </c>
      <c r="H25" s="112"/>
      <c r="I25" s="161">
        <v>0</v>
      </c>
      <c r="J25" s="130"/>
    </row>
    <row r="26" spans="2:10" s="129" customFormat="1" ht="17.25" customHeight="1">
      <c r="B26" s="229" t="s">
        <v>95</v>
      </c>
      <c r="C26" s="230"/>
      <c r="D26" s="230"/>
      <c r="E26" s="230"/>
      <c r="F26" s="112">
        <v>0</v>
      </c>
      <c r="G26" s="112">
        <v>0</v>
      </c>
      <c r="H26" s="112"/>
      <c r="I26" s="161">
        <v>0</v>
      </c>
      <c r="J26" s="130"/>
    </row>
    <row r="27" spans="2:10" s="129" customFormat="1" ht="17.25" customHeight="1">
      <c r="B27" s="229" t="s">
        <v>96</v>
      </c>
      <c r="C27" s="230"/>
      <c r="D27" s="230"/>
      <c r="E27" s="230"/>
      <c r="F27" s="112">
        <v>0</v>
      </c>
      <c r="G27" s="112">
        <v>0</v>
      </c>
      <c r="H27" s="112"/>
      <c r="I27" s="161">
        <v>0</v>
      </c>
      <c r="J27" s="130"/>
    </row>
    <row r="28" spans="2:10" s="129" customFormat="1" ht="17.25" customHeight="1">
      <c r="B28" s="229" t="s">
        <v>97</v>
      </c>
      <c r="C28" s="230"/>
      <c r="D28" s="230"/>
      <c r="E28" s="230"/>
      <c r="F28" s="112">
        <v>0</v>
      </c>
      <c r="G28" s="112">
        <v>-113</v>
      </c>
      <c r="H28" s="112"/>
      <c r="I28" s="161">
        <v>-113</v>
      </c>
      <c r="J28" s="130"/>
    </row>
    <row r="29" spans="2:10" s="173" customFormat="1" ht="17.25" customHeight="1">
      <c r="B29" s="231" t="s">
        <v>98</v>
      </c>
      <c r="C29" s="232"/>
      <c r="D29" s="232"/>
      <c r="E29" s="232"/>
      <c r="F29" s="170">
        <f>SUM(F21:F28)</f>
        <v>-1207</v>
      </c>
      <c r="G29" s="170">
        <f>SUM(G21:G28)</f>
        <v>-4132</v>
      </c>
      <c r="H29" s="170"/>
      <c r="I29" s="176">
        <f>SUM(I21:I28)</f>
        <v>-6683</v>
      </c>
      <c r="J29" s="172"/>
    </row>
    <row r="30" spans="2:10" s="173" customFormat="1" ht="15" customHeight="1">
      <c r="B30" s="231" t="s">
        <v>99</v>
      </c>
      <c r="C30" s="232"/>
      <c r="D30" s="232"/>
      <c r="E30" s="232"/>
      <c r="F30" s="170">
        <f>F11+F17+F19+F29</f>
        <v>-1456</v>
      </c>
      <c r="G30" s="170">
        <f>G11+G17+G19+G29</f>
        <v>461</v>
      </c>
      <c r="H30" s="170"/>
      <c r="I30" s="176">
        <f>I11+I17+I19+I29</f>
        <v>5044</v>
      </c>
      <c r="J30" s="172"/>
    </row>
    <row r="31" spans="2:10" s="129" customFormat="1" ht="15" customHeight="1">
      <c r="B31" s="242" t="s">
        <v>100</v>
      </c>
      <c r="C31" s="243"/>
      <c r="D31" s="243"/>
      <c r="E31" s="243"/>
      <c r="F31" s="149"/>
      <c r="G31" s="150"/>
      <c r="H31" s="150"/>
      <c r="I31" s="164"/>
      <c r="J31" s="130"/>
    </row>
    <row r="32" spans="2:10" s="129" customFormat="1" ht="15" customHeight="1">
      <c r="B32" s="229" t="s">
        <v>101</v>
      </c>
      <c r="C32" s="230"/>
      <c r="D32" s="230"/>
      <c r="E32" s="230"/>
      <c r="F32" s="112">
        <v>0</v>
      </c>
      <c r="G32" s="112">
        <v>0</v>
      </c>
      <c r="H32" s="112"/>
      <c r="I32" s="161">
        <v>0</v>
      </c>
      <c r="J32" s="130"/>
    </row>
    <row r="33" spans="2:10" s="129" customFormat="1" ht="15" customHeight="1">
      <c r="B33" s="229" t="s">
        <v>102</v>
      </c>
      <c r="C33" s="230"/>
      <c r="D33" s="230"/>
      <c r="E33" s="230"/>
      <c r="F33" s="112">
        <v>5000</v>
      </c>
      <c r="G33" s="112">
        <v>5000</v>
      </c>
      <c r="H33" s="112"/>
      <c r="I33" s="161">
        <v>7780</v>
      </c>
      <c r="J33" s="130"/>
    </row>
    <row r="34" spans="2:10" s="129" customFormat="1" ht="15" customHeight="1">
      <c r="B34" s="229" t="s">
        <v>103</v>
      </c>
      <c r="C34" s="230"/>
      <c r="D34" s="230"/>
      <c r="E34" s="230"/>
      <c r="F34" s="112">
        <v>-4516</v>
      </c>
      <c r="G34" s="112">
        <v>-7160</v>
      </c>
      <c r="H34" s="112"/>
      <c r="I34" s="161">
        <v>-11947</v>
      </c>
      <c r="J34" s="130"/>
    </row>
    <row r="35" spans="2:10" s="173" customFormat="1" ht="16.5" customHeight="1">
      <c r="B35" s="231" t="s">
        <v>104</v>
      </c>
      <c r="C35" s="232"/>
      <c r="D35" s="232"/>
      <c r="E35" s="232"/>
      <c r="F35" s="170">
        <f>SUM(F32:F34)</f>
        <v>484</v>
      </c>
      <c r="G35" s="170">
        <f>SUM(G32:G34)</f>
        <v>-2160</v>
      </c>
      <c r="H35" s="170"/>
      <c r="I35" s="176">
        <f>SUM(I32:I34)</f>
        <v>-4167</v>
      </c>
      <c r="J35" s="172"/>
    </row>
    <row r="36" spans="2:10" s="173" customFormat="1" ht="16.5" customHeight="1">
      <c r="B36" s="231" t="s">
        <v>105</v>
      </c>
      <c r="C36" s="232"/>
      <c r="D36" s="232"/>
      <c r="E36" s="232"/>
      <c r="F36" s="170">
        <f>F30+F35</f>
        <v>-972</v>
      </c>
      <c r="G36" s="170">
        <f>G30+G35</f>
        <v>-1699</v>
      </c>
      <c r="H36" s="170"/>
      <c r="I36" s="176">
        <f>I30+I35</f>
        <v>877</v>
      </c>
      <c r="J36" s="172"/>
    </row>
    <row r="37" spans="2:10" s="129" customFormat="1" ht="16.5" customHeight="1">
      <c r="B37" s="229" t="s">
        <v>106</v>
      </c>
      <c r="C37" s="230"/>
      <c r="D37" s="230"/>
      <c r="E37" s="230"/>
      <c r="F37" s="112">
        <v>5012</v>
      </c>
      <c r="G37" s="112">
        <v>4135</v>
      </c>
      <c r="H37" s="112"/>
      <c r="I37" s="161">
        <v>4135</v>
      </c>
      <c r="J37" s="130"/>
    </row>
    <row r="38" spans="2:10" s="129" customFormat="1" ht="16.5" customHeight="1">
      <c r="B38" s="229" t="s">
        <v>107</v>
      </c>
      <c r="C38" s="230"/>
      <c r="D38" s="230"/>
      <c r="E38" s="230"/>
      <c r="F38" s="112">
        <v>0</v>
      </c>
      <c r="G38" s="112">
        <v>0</v>
      </c>
      <c r="H38" s="112"/>
      <c r="I38" s="161">
        <v>0</v>
      </c>
      <c r="J38" s="130"/>
    </row>
    <row r="39" spans="2:10" s="173" customFormat="1" ht="16.5" customHeight="1">
      <c r="B39" s="231" t="s">
        <v>108</v>
      </c>
      <c r="C39" s="232"/>
      <c r="D39" s="232"/>
      <c r="E39" s="232"/>
      <c r="F39" s="170">
        <f>SUM(F36:F38)</f>
        <v>4040</v>
      </c>
      <c r="G39" s="170">
        <f>SUM(G36:G38)</f>
        <v>2436</v>
      </c>
      <c r="H39" s="170"/>
      <c r="I39" s="176">
        <f>SUM(I36:I38)</f>
        <v>5012</v>
      </c>
      <c r="J39" s="172"/>
    </row>
    <row r="40" spans="2:10" s="129" customFormat="1" ht="16.5" customHeight="1">
      <c r="B40" s="229" t="s">
        <v>109</v>
      </c>
      <c r="C40" s="230"/>
      <c r="D40" s="230"/>
      <c r="E40" s="230"/>
      <c r="F40" s="112"/>
      <c r="G40" s="112">
        <v>733</v>
      </c>
      <c r="H40" s="112"/>
      <c r="I40" s="161">
        <v>0</v>
      </c>
      <c r="J40" s="130"/>
    </row>
    <row r="41" spans="2:10" s="129" customFormat="1" ht="16.5" customHeight="1">
      <c r="B41" s="165"/>
      <c r="C41" s="128"/>
      <c r="D41" s="128"/>
      <c r="E41" s="128"/>
      <c r="F41" s="128"/>
      <c r="G41" s="132"/>
      <c r="H41" s="132"/>
      <c r="I41" s="166"/>
      <c r="J41" s="130"/>
    </row>
    <row r="42" spans="2:10" s="129" customFormat="1" ht="16.5" customHeight="1">
      <c r="B42" s="165"/>
      <c r="C42" s="128"/>
      <c r="D42" s="128"/>
      <c r="E42" s="128"/>
      <c r="F42" s="128"/>
      <c r="G42" s="132"/>
      <c r="H42" s="132"/>
      <c r="I42" s="166"/>
      <c r="J42" s="130"/>
    </row>
    <row r="43" spans="2:9" s="129" customFormat="1" ht="15" customHeight="1" thickBot="1">
      <c r="B43" s="235"/>
      <c r="C43" s="236"/>
      <c r="D43" s="167" t="s">
        <v>58</v>
      </c>
      <c r="E43" s="237" t="s">
        <v>60</v>
      </c>
      <c r="F43" s="238"/>
      <c r="G43" s="236"/>
      <c r="H43" s="168"/>
      <c r="I43" s="169"/>
    </row>
    <row r="44" spans="2:9" s="129" customFormat="1" ht="15" customHeight="1">
      <c r="B44" s="131"/>
      <c r="C44" s="128"/>
      <c r="D44" s="128"/>
      <c r="E44" s="128"/>
      <c r="F44" s="128"/>
      <c r="G44" s="133"/>
      <c r="H44" s="133"/>
      <c r="I44" s="134"/>
    </row>
    <row r="45" spans="2:9" s="129" customFormat="1" ht="15" customHeight="1">
      <c r="B45" s="135"/>
      <c r="C45" s="128"/>
      <c r="D45" s="128"/>
      <c r="E45" s="128"/>
      <c r="F45" s="128"/>
      <c r="G45" s="133"/>
      <c r="H45" s="133"/>
      <c r="I45" s="134"/>
    </row>
    <row r="46" spans="2:9" s="129" customFormat="1" ht="15" customHeight="1">
      <c r="B46" s="135"/>
      <c r="C46" s="128"/>
      <c r="D46" s="128"/>
      <c r="E46" s="128"/>
      <c r="F46" s="128"/>
      <c r="G46" s="133"/>
      <c r="H46" s="133"/>
      <c r="I46" s="134"/>
    </row>
    <row r="47" spans="2:9" ht="12.75">
      <c r="B47" s="124"/>
      <c r="C47" s="125"/>
      <c r="D47" s="125"/>
      <c r="E47" s="125"/>
      <c r="F47" s="125"/>
      <c r="G47" s="126"/>
      <c r="H47" s="126"/>
      <c r="I47" s="127"/>
    </row>
    <row r="48" spans="2:9" ht="12.75">
      <c r="B48" s="124"/>
      <c r="C48" s="125"/>
      <c r="D48" s="125"/>
      <c r="E48" s="125"/>
      <c r="F48" s="125"/>
      <c r="G48" s="126"/>
      <c r="H48" s="126"/>
      <c r="I48" s="127"/>
    </row>
    <row r="49" spans="2:9" ht="12.75">
      <c r="B49" s="124"/>
      <c r="C49" s="125"/>
      <c r="D49" s="125"/>
      <c r="E49" s="125"/>
      <c r="F49" s="125"/>
      <c r="G49" s="126"/>
      <c r="H49" s="126"/>
      <c r="I49" s="127"/>
    </row>
    <row r="50" spans="2:9" ht="13.5" thickBot="1">
      <c r="B50" s="136"/>
      <c r="C50" s="137"/>
      <c r="D50" s="137"/>
      <c r="E50" s="137"/>
      <c r="F50" s="137"/>
      <c r="G50" s="138"/>
      <c r="H50" s="138"/>
      <c r="I50" s="139"/>
    </row>
    <row r="51" spans="2:9" ht="12.75">
      <c r="B51" s="124"/>
      <c r="C51" s="125"/>
      <c r="D51" s="125"/>
      <c r="E51" s="125"/>
      <c r="F51" s="125"/>
      <c r="G51" s="126"/>
      <c r="H51" s="126"/>
      <c r="I51" s="127"/>
    </row>
    <row r="52" spans="2:9" ht="12.75">
      <c r="B52" s="124"/>
      <c r="C52" s="125"/>
      <c r="D52" s="125"/>
      <c r="E52" s="125"/>
      <c r="F52" s="125"/>
      <c r="G52" s="126"/>
      <c r="H52" s="126"/>
      <c r="I52" s="127"/>
    </row>
    <row r="53" spans="2:9" ht="12.75">
      <c r="B53" s="124"/>
      <c r="C53" s="125"/>
      <c r="D53" s="125"/>
      <c r="E53" s="125"/>
      <c r="F53" s="125"/>
      <c r="G53" s="126"/>
      <c r="H53" s="126"/>
      <c r="I53" s="127"/>
    </row>
    <row r="54" spans="2:9" ht="13.5" thickBot="1">
      <c r="B54" s="140"/>
      <c r="C54" s="141"/>
      <c r="D54" s="141"/>
      <c r="E54" s="141"/>
      <c r="F54" s="141"/>
      <c r="G54" s="142"/>
      <c r="H54" s="142"/>
      <c r="I54" s="143"/>
    </row>
    <row r="55" ht="13.5" thickTop="1"/>
  </sheetData>
  <sheetProtection/>
  <mergeCells count="42">
    <mergeCell ref="B3:D3"/>
    <mergeCell ref="E3:F3"/>
    <mergeCell ref="B5:D5"/>
    <mergeCell ref="H5:I5"/>
    <mergeCell ref="B15:E15"/>
    <mergeCell ref="B16:E16"/>
    <mergeCell ref="B17:E17"/>
    <mergeCell ref="B18:E18"/>
    <mergeCell ref="B9:E9"/>
    <mergeCell ref="B11:E11"/>
    <mergeCell ref="B12:E12"/>
    <mergeCell ref="B13:E13"/>
    <mergeCell ref="B14:E14"/>
    <mergeCell ref="B24:E24"/>
    <mergeCell ref="B25:E25"/>
    <mergeCell ref="B26:E26"/>
    <mergeCell ref="B27:E27"/>
    <mergeCell ref="B28:E28"/>
    <mergeCell ref="B19:E19"/>
    <mergeCell ref="B20:E20"/>
    <mergeCell ref="B21:E21"/>
    <mergeCell ref="B22:E22"/>
    <mergeCell ref="B43:C43"/>
    <mergeCell ref="E43:G43"/>
    <mergeCell ref="H6:H7"/>
    <mergeCell ref="B6:E7"/>
    <mergeCell ref="B10:E10"/>
    <mergeCell ref="B8:E8"/>
    <mergeCell ref="B29:E29"/>
    <mergeCell ref="B30:E30"/>
    <mergeCell ref="B31:E31"/>
    <mergeCell ref="B23:E23"/>
    <mergeCell ref="B37:E37"/>
    <mergeCell ref="B38:E38"/>
    <mergeCell ref="B39:E39"/>
    <mergeCell ref="B40:E40"/>
    <mergeCell ref="B2:D2"/>
    <mergeCell ref="B32:E32"/>
    <mergeCell ref="B33:E33"/>
    <mergeCell ref="B34:E34"/>
    <mergeCell ref="B35:E35"/>
    <mergeCell ref="B36:E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heidari_r</dc:creator>
  <cp:keywords/>
  <dc:description/>
  <cp:lastModifiedBy>esmaeili.l</cp:lastModifiedBy>
  <cp:lastPrinted>2013-10-22T07:58:40Z</cp:lastPrinted>
  <dcterms:created xsi:type="dcterms:W3CDTF">2010-01-20T07:28:21Z</dcterms:created>
  <dcterms:modified xsi:type="dcterms:W3CDTF">2013-10-22T07:59:53Z</dcterms:modified>
  <cp:category/>
  <cp:version/>
  <cp:contentType/>
  <cp:contentStatus/>
</cp:coreProperties>
</file>