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سود و زيان" sheetId="1" r:id="rId1"/>
    <sheet name="ترازنامه" sheetId="2" r:id="rId2"/>
    <sheet name="صورت گردش وجه نقد" sheetId="3" r:id="rId3"/>
  </sheets>
  <definedNames/>
  <calcPr fullCalcOnLoad="1"/>
</workbook>
</file>

<file path=xl/sharedStrings.xml><?xml version="1.0" encoding="utf-8"?>
<sst xmlns="http://schemas.openxmlformats.org/spreadsheetml/2006/main" count="148" uniqueCount="121">
  <si>
    <t>شرح</t>
  </si>
  <si>
    <t>-</t>
  </si>
  <si>
    <t>سود (زيان) عملياتي</t>
  </si>
  <si>
    <t>هزينه هاي مالي</t>
  </si>
  <si>
    <t>سرمايه</t>
  </si>
  <si>
    <t xml:space="preserve">شركت:  تامين ماسه ريخته گري </t>
  </si>
  <si>
    <t xml:space="preserve">نماد: كماسه </t>
  </si>
  <si>
    <t>كد: 01-10-14</t>
  </si>
  <si>
    <t>سرمايه ثبت شده: 31.500 ميليون ريال</t>
  </si>
  <si>
    <t xml:space="preserve">ارقام: به ميليون ريال </t>
  </si>
  <si>
    <t>اندوخته قانوني</t>
  </si>
  <si>
    <t>اندوخته طرح و توسعه</t>
  </si>
  <si>
    <t xml:space="preserve">سازمان بورس اوراق بهادار تهران </t>
  </si>
  <si>
    <t>شماره اطلاعيه :</t>
  </si>
  <si>
    <t>تاريخ اطلاعيه :</t>
  </si>
  <si>
    <t xml:space="preserve">خالص فروش / در‌آمد حاصل از ارائه خدمات </t>
  </si>
  <si>
    <t xml:space="preserve">كسرميشود: بهاي تمام شده كالاي فروش رفته / خدمات ارائه شده </t>
  </si>
  <si>
    <t xml:space="preserve">سود / (زيان) ناخالص </t>
  </si>
  <si>
    <t>كسرميشود:  هزينه هاي عمومي و اداري و فروش</t>
  </si>
  <si>
    <t xml:space="preserve">خالص درآمدها و هزينه هاي متفرقه </t>
  </si>
  <si>
    <t xml:space="preserve">سود/ (زيان) انباشته در ابتداي سال/  دوره مالي </t>
  </si>
  <si>
    <t xml:space="preserve">سود/ (زيان) انباشته در ابتداي سال/  دوره مالي - اصلاح شده </t>
  </si>
  <si>
    <t xml:space="preserve">سود قابل تخصيص </t>
  </si>
  <si>
    <t>سود سهام مصوب</t>
  </si>
  <si>
    <t>اندوخته قانونی</t>
  </si>
  <si>
    <t>سود/ (زيان) انباشته در پايان سال / دوره مالي</t>
  </si>
  <si>
    <t xml:space="preserve">تاريخ بررسي: </t>
  </si>
  <si>
    <t xml:space="preserve">درصد تغييرات </t>
  </si>
  <si>
    <t>مثبت (منفي)</t>
  </si>
  <si>
    <t>وجوه نقد و موجودي نزد بانكها</t>
  </si>
  <si>
    <t>سرمايه گذاريهاي كوتاه مدت</t>
  </si>
  <si>
    <t>حسابها و اسناد دريافتني تجاري</t>
  </si>
  <si>
    <t>ساير حسابها و اسناد دريافتني</t>
  </si>
  <si>
    <t>موجودي مواد و كالا</t>
  </si>
  <si>
    <t>پيش پرداختها</t>
  </si>
  <si>
    <t>جمع دارائيهاي جاري</t>
  </si>
  <si>
    <t>اموال , ماشين آلات و تجهيزات (خالص)</t>
  </si>
  <si>
    <t>ساير دارايي ها</t>
  </si>
  <si>
    <t>جمع دارايي ها</t>
  </si>
  <si>
    <t>حسابها و اسناد پرداختني تجاري</t>
  </si>
  <si>
    <t>حسابها و اسناد پرداختني غيرتجاري</t>
  </si>
  <si>
    <t xml:space="preserve">پيش دريافت از مشتريان </t>
  </si>
  <si>
    <t>ذخيره ماليات بر درآمد</t>
  </si>
  <si>
    <t>حصه جاري تسهيلات مالي دريافتي</t>
  </si>
  <si>
    <t>سود سهام پيشنهادي و پرداختني</t>
  </si>
  <si>
    <t>جمع بدهيهاي جاري</t>
  </si>
  <si>
    <t>تسهيلات مالي دريافتي بلندمدت</t>
  </si>
  <si>
    <t>جمع بدهيهاي بلندمدت</t>
  </si>
  <si>
    <t>ذخيره مزاياي پايان خدمت كاركنان</t>
  </si>
  <si>
    <t xml:space="preserve">افزایش سرمایه </t>
  </si>
  <si>
    <t>سود (زيان) انباشته</t>
  </si>
  <si>
    <t>جمع حقوق صاحبان سهم</t>
  </si>
  <si>
    <t>جمع بدهيها و حقوق صاحبان سهام</t>
  </si>
  <si>
    <t>خالص درآمدها و هزينه هاي عملياتي</t>
  </si>
  <si>
    <t>سرمايه گذاريهاي بلندمدت</t>
  </si>
  <si>
    <t>دارائيهاي نامشهود</t>
  </si>
  <si>
    <t>پيش پرداختهاي سرمايه اي</t>
  </si>
  <si>
    <t>سود هر سهم پس از كسرماليات - ريال</t>
  </si>
  <si>
    <t xml:space="preserve">تاريخ تهيه: </t>
  </si>
  <si>
    <t>حسابرس: موسسه حسابرسي بهبود ارقام</t>
  </si>
  <si>
    <t>سال 92</t>
  </si>
  <si>
    <t xml:space="preserve">صورت جریان وجوه نقد تلفیقی : </t>
  </si>
  <si>
    <t>درصد تغییر</t>
  </si>
  <si>
    <t xml:space="preserve">واقعی دوره 12ماهه حسابرسی شده </t>
  </si>
  <si>
    <t>جریان خالص ورود(خروج)وجه نقد ناشی از فعالیتهای عملیاتی - عادی</t>
  </si>
  <si>
    <t>جریان خالص ورود(خروج)وجه نقد ناشی از فعالیتهای عملیاتی - استثنایی</t>
  </si>
  <si>
    <t>جریان خالص ورود(خروج)وجه نقد ناشی از فعالیتهای عملیاتی</t>
  </si>
  <si>
    <t>بازده سرمایه گذاریها و سود پرداختی بابت تامین مالی</t>
  </si>
  <si>
    <t xml:space="preserve">سود سهام دریافتی </t>
  </si>
  <si>
    <t xml:space="preserve">سود سهام پرداختی </t>
  </si>
  <si>
    <t>سود سهام پرداختی بابت استقراض</t>
  </si>
  <si>
    <t>سود سهام دریافتی بابت سایر سرمایه گذاریها</t>
  </si>
  <si>
    <t>جریان خالص ورود(خروج)وجه نقد ناشی از بازده سرمایه گذاریها و سود پرداختی بابت تامین مالی</t>
  </si>
  <si>
    <t>فعالیتهای عملیاتی</t>
  </si>
  <si>
    <t>مالیات بر درآمد</t>
  </si>
  <si>
    <t>ماليات بر درآمد پرداختی</t>
  </si>
  <si>
    <t>فعالیتهای سرمایه گذاری</t>
  </si>
  <si>
    <t>وجوه دریافتی بایت فروش دارائیهای ثابت مشهود</t>
  </si>
  <si>
    <t>وجوه دریافتی بایت فروش دارائیهای ثابت نامشهود</t>
  </si>
  <si>
    <t>وجوه پرداختی بایت تحصیل دارائیهای ثابت نامشهود</t>
  </si>
  <si>
    <t>وجوه دریافتی بایت فروش سرمایه گذاریهای بلند مدت</t>
  </si>
  <si>
    <t>وجوه پرداختی بایت تحصیل سرمایه گذاریهای بلند مدت</t>
  </si>
  <si>
    <t>وجوه دریافتی بایت فروش سرمایه گذاریهای کوتاه مدت</t>
  </si>
  <si>
    <t>وجوه پرداختی بایت تحصیل سرمایه گذاریهای کوتاه مدت</t>
  </si>
  <si>
    <t>جریان خالص ورود(خروج)وجه نقد ناشی از فعالیتهای سرمایه گذاری</t>
  </si>
  <si>
    <t>جریان خالص ورود(خروج)وجه نقد قبل از فعالیتهای تامین مالی</t>
  </si>
  <si>
    <t>فعالیت های تامین مالی</t>
  </si>
  <si>
    <t>وجوه دریافتی حاصل از افزایش سرمایه</t>
  </si>
  <si>
    <t>وجوه دریافتی حاصل از استقراض</t>
  </si>
  <si>
    <t>باز پرداخت استقراض</t>
  </si>
  <si>
    <t>جریان خالص ورود(خروج)وجه نقد ناشی از فعالیتهای تامین مالی</t>
  </si>
  <si>
    <t xml:space="preserve"> خالص افزایش (کاهش) در وجه نقد</t>
  </si>
  <si>
    <t xml:space="preserve"> مانده وجه نقد در ابتدای دوره</t>
  </si>
  <si>
    <t>تاثیر تغییرات نرخ ارز</t>
  </si>
  <si>
    <t xml:space="preserve">وجه نقد در پایان دوره </t>
  </si>
  <si>
    <t>مبادلات غیر نقدی</t>
  </si>
  <si>
    <t>وجوه پرداختی بایت تحصیل دارائیهای ثابت مشهود</t>
  </si>
  <si>
    <r>
      <t xml:space="preserve">شركت: تامين ماسه ريخته گري                   </t>
    </r>
    <r>
      <rPr>
        <sz val="11"/>
        <rFont val="Arial"/>
        <family val="2"/>
      </rPr>
      <t>نماد :کماسه</t>
    </r>
  </si>
  <si>
    <t xml:space="preserve">سود(زيان) خالص عملیات در حال تداوم قبل از مالیات </t>
  </si>
  <si>
    <t>ماليات بر درآمد</t>
  </si>
  <si>
    <t xml:space="preserve">سود / (زيان) خالص </t>
  </si>
  <si>
    <t>سود(زیان) پایه هر سهم</t>
  </si>
  <si>
    <t>سود(زیان) پایه هر سهم ناشی از عملیات در حال تداوم -عملیاتی</t>
  </si>
  <si>
    <t>سود(زیان) پایه هر سهم ناشی از عملیات در حال تداوم -غیرعملیاتی</t>
  </si>
  <si>
    <t xml:space="preserve">سود(زیان) پایه هر سهم </t>
  </si>
  <si>
    <t>اصلاح اشتباه دوره هاي قبل*</t>
  </si>
  <si>
    <t>*</t>
  </si>
  <si>
    <t xml:space="preserve">صورت سود ( زيان ) تلفیقی : </t>
  </si>
  <si>
    <t>ترازنامه تلفیقی :</t>
  </si>
  <si>
    <t>1392/12/29</t>
  </si>
  <si>
    <t>سال مالي منتهي به 93/12/29</t>
  </si>
  <si>
    <t>سال 93</t>
  </si>
  <si>
    <t>پيش بيني سال 93</t>
  </si>
  <si>
    <t>واقعی حسابرسی شده سال مالی منتهی به 92/12/29</t>
  </si>
  <si>
    <t>پیش بینی اصلاح اشتباه دوره های قبل مربوط به قطعی شدن مالیات عملکرد می باشد.</t>
  </si>
  <si>
    <t>حسابرسی نشده دوره منتهی به 92/09/30</t>
  </si>
  <si>
    <t>1392/09/30</t>
  </si>
  <si>
    <t>دوره 9 ماهه منتهي به  93/09/30</t>
  </si>
  <si>
    <t xml:space="preserve">واقعی دوره 9 ماهه </t>
  </si>
  <si>
    <t>حسابرسی نشده دوره منتهی به 93/09/30</t>
  </si>
  <si>
    <t>1393/09/30</t>
  </si>
</sst>
</file>

<file path=xl/styles.xml><?xml version="1.0" encoding="utf-8"?>
<styleSheet xmlns="http://schemas.openxmlformats.org/spreadsheetml/2006/main">
  <numFmts count="25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#,##0_-;[Red]\(#,##0\)"/>
    <numFmt numFmtId="165" formatCode="0_ ;\-0\ "/>
    <numFmt numFmtId="166" formatCode="#,##0_-;\(#,##0\)"/>
    <numFmt numFmtId="167" formatCode="#,##0_ ;[Red]\(#,##0\ \)"/>
    <numFmt numFmtId="168" formatCode="#,##0_-;\(#,###\)"/>
    <numFmt numFmtId="169" formatCode="#,##0.00_-;\(#,##0.00\)"/>
    <numFmt numFmtId="170" formatCode="#,##0_ ;[Red]\-#,##0\ "/>
    <numFmt numFmtId="171" formatCode="#,##0.0_-;\(#,###.0\)"/>
    <numFmt numFmtId="172" formatCode="0.00_ ;[Red]\-0.00\ "/>
    <numFmt numFmtId="173" formatCode="#,##0_ ;\(#,##0\)"/>
    <numFmt numFmtId="174" formatCode="#,##0.00_ ;\(#,##0.00\)\ "/>
    <numFmt numFmtId="175" formatCode="_-* #,##0.0_-;_-* #,##0.0\-;_-* &quot;-&quot;??_-;_-@_-"/>
    <numFmt numFmtId="176" formatCode="_-* #,##0_-;_-* #,##0\-;_-* &quot;-&quot;??_-;_-@_-"/>
    <numFmt numFmtId="177" formatCode="#,##0.0_-;\(#,##0.0\)"/>
    <numFmt numFmtId="178" formatCode="#,##0.000_-;\(#,##0.000\)"/>
    <numFmt numFmtId="179" formatCode="#,##0.0000_-;\(#,##0.0000\)"/>
    <numFmt numFmtId="180" formatCode="#,##0.00000_-;\(#,##0.00000\)"/>
  </numFmts>
  <fonts count="49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3499799966812134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0" fontId="44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13" xfId="0" applyFont="1" applyBorder="1" applyAlignment="1">
      <alignment/>
    </xf>
    <xf numFmtId="0" fontId="46" fillId="0" borderId="14" xfId="0" applyFont="1" applyBorder="1" applyAlignment="1">
      <alignment/>
    </xf>
    <xf numFmtId="0" fontId="46" fillId="0" borderId="0" xfId="0" applyFont="1" applyAlignment="1">
      <alignment/>
    </xf>
    <xf numFmtId="0" fontId="46" fillId="0" borderId="15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16" xfId="0" applyFont="1" applyBorder="1" applyAlignment="1">
      <alignment/>
    </xf>
    <xf numFmtId="0" fontId="46" fillId="0" borderId="17" xfId="0" applyFont="1" applyBorder="1" applyAlignment="1">
      <alignment/>
    </xf>
    <xf numFmtId="0" fontId="46" fillId="0" borderId="18" xfId="0" applyFont="1" applyBorder="1" applyAlignment="1">
      <alignment/>
    </xf>
    <xf numFmtId="0" fontId="46" fillId="0" borderId="19" xfId="0" applyFont="1" applyBorder="1" applyAlignment="1">
      <alignment/>
    </xf>
    <xf numFmtId="0" fontId="46" fillId="0" borderId="20" xfId="0" applyFont="1" applyBorder="1" applyAlignment="1">
      <alignment/>
    </xf>
    <xf numFmtId="0" fontId="46" fillId="0" borderId="21" xfId="0" applyFont="1" applyBorder="1" applyAlignment="1">
      <alignment/>
    </xf>
    <xf numFmtId="0" fontId="46" fillId="0" borderId="22" xfId="0" applyFont="1" applyBorder="1" applyAlignment="1">
      <alignment/>
    </xf>
    <xf numFmtId="0" fontId="47" fillId="0" borderId="23" xfId="0" applyFont="1" applyBorder="1" applyAlignment="1">
      <alignment/>
    </xf>
    <xf numFmtId="166" fontId="48" fillId="0" borderId="19" xfId="0" applyNumberFormat="1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21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173" fontId="46" fillId="0" borderId="18" xfId="0" applyNumberFormat="1" applyFont="1" applyBorder="1" applyAlignment="1">
      <alignment horizontal="right" vertical="center"/>
    </xf>
    <xf numFmtId="174" fontId="46" fillId="0" borderId="23" xfId="0" applyNumberFormat="1" applyFont="1" applyBorder="1" applyAlignment="1">
      <alignment horizontal="center" vertical="center"/>
    </xf>
    <xf numFmtId="170" fontId="46" fillId="0" borderId="0" xfId="0" applyNumberFormat="1" applyFont="1" applyAlignment="1">
      <alignment vertical="center"/>
    </xf>
    <xf numFmtId="0" fontId="45" fillId="33" borderId="17" xfId="0" applyFont="1" applyFill="1" applyBorder="1" applyAlignment="1">
      <alignment vertical="center"/>
    </xf>
    <xf numFmtId="0" fontId="45" fillId="33" borderId="21" xfId="0" applyFont="1" applyFill="1" applyBorder="1" applyAlignment="1">
      <alignment vertical="center"/>
    </xf>
    <xf numFmtId="0" fontId="45" fillId="33" borderId="18" xfId="0" applyFont="1" applyFill="1" applyBorder="1" applyAlignment="1">
      <alignment vertical="center"/>
    </xf>
    <xf numFmtId="173" fontId="45" fillId="33" borderId="19" xfId="0" applyNumberFormat="1" applyFont="1" applyFill="1" applyBorder="1" applyAlignment="1">
      <alignment horizontal="right" vertical="center"/>
    </xf>
    <xf numFmtId="174" fontId="45" fillId="33" borderId="23" xfId="0" applyNumberFormat="1" applyFont="1" applyFill="1" applyBorder="1" applyAlignment="1">
      <alignment horizontal="center" vertical="center"/>
    </xf>
    <xf numFmtId="0" fontId="46" fillId="34" borderId="17" xfId="0" applyFont="1" applyFill="1" applyBorder="1" applyAlignment="1">
      <alignment vertical="center"/>
    </xf>
    <xf numFmtId="0" fontId="45" fillId="34" borderId="21" xfId="0" applyFont="1" applyFill="1" applyBorder="1" applyAlignment="1">
      <alignment vertical="center"/>
    </xf>
    <xf numFmtId="0" fontId="45" fillId="34" borderId="18" xfId="0" applyFont="1" applyFill="1" applyBorder="1" applyAlignment="1">
      <alignment vertical="center"/>
    </xf>
    <xf numFmtId="173" fontId="46" fillId="34" borderId="18" xfId="0" applyNumberFormat="1" applyFont="1" applyFill="1" applyBorder="1" applyAlignment="1">
      <alignment horizontal="right" vertical="center"/>
    </xf>
    <xf numFmtId="0" fontId="45" fillId="35" borderId="17" xfId="0" applyFont="1" applyFill="1" applyBorder="1" applyAlignment="1">
      <alignment vertical="center"/>
    </xf>
    <xf numFmtId="0" fontId="45" fillId="35" borderId="21" xfId="0" applyFont="1" applyFill="1" applyBorder="1" applyAlignment="1">
      <alignment vertical="center"/>
    </xf>
    <xf numFmtId="0" fontId="45" fillId="35" borderId="18" xfId="0" applyFont="1" applyFill="1" applyBorder="1" applyAlignment="1">
      <alignment vertical="center"/>
    </xf>
    <xf numFmtId="173" fontId="45" fillId="35" borderId="19" xfId="0" applyNumberFormat="1" applyFont="1" applyFill="1" applyBorder="1" applyAlignment="1">
      <alignment horizontal="right" vertical="center"/>
    </xf>
    <xf numFmtId="174" fontId="45" fillId="35" borderId="23" xfId="0" applyNumberFormat="1" applyFont="1" applyFill="1" applyBorder="1" applyAlignment="1">
      <alignment horizontal="center" vertical="center"/>
    </xf>
    <xf numFmtId="0" fontId="46" fillId="33" borderId="21" xfId="0" applyFont="1" applyFill="1" applyBorder="1" applyAlignment="1">
      <alignment vertical="center"/>
    </xf>
    <xf numFmtId="0" fontId="46" fillId="33" borderId="18" xfId="0" applyFont="1" applyFill="1" applyBorder="1" applyAlignment="1">
      <alignment vertical="center"/>
    </xf>
    <xf numFmtId="173" fontId="45" fillId="33" borderId="19" xfId="0" applyNumberFormat="1" applyFont="1" applyFill="1" applyBorder="1" applyAlignment="1" applyProtection="1">
      <alignment horizontal="right" vertical="center"/>
      <protection/>
    </xf>
    <xf numFmtId="173" fontId="46" fillId="0" borderId="23" xfId="0" applyNumberFormat="1" applyFont="1" applyBorder="1" applyAlignment="1">
      <alignment horizontal="center" vertical="center"/>
    </xf>
    <xf numFmtId="173" fontId="45" fillId="0" borderId="19" xfId="0" applyNumberFormat="1" applyFont="1" applyBorder="1" applyAlignment="1">
      <alignment horizontal="right" vertical="center"/>
    </xf>
    <xf numFmtId="174" fontId="45" fillId="0" borderId="23" xfId="0" applyNumberFormat="1" applyFont="1" applyBorder="1" applyAlignment="1">
      <alignment horizontal="center" vertical="center"/>
    </xf>
    <xf numFmtId="0" fontId="46" fillId="35" borderId="18" xfId="0" applyFont="1" applyFill="1" applyBorder="1" applyAlignment="1">
      <alignment vertical="center"/>
    </xf>
    <xf numFmtId="174" fontId="46" fillId="35" borderId="23" xfId="0" applyNumberFormat="1" applyFont="1" applyFill="1" applyBorder="1" applyAlignment="1">
      <alignment horizontal="center" vertical="center"/>
    </xf>
    <xf numFmtId="0" fontId="46" fillId="0" borderId="15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170" fontId="46" fillId="0" borderId="0" xfId="0" applyNumberFormat="1" applyFont="1" applyBorder="1" applyAlignment="1">
      <alignment vertical="center"/>
    </xf>
    <xf numFmtId="170" fontId="46" fillId="0" borderId="16" xfId="0" applyNumberFormat="1" applyFont="1" applyBorder="1" applyAlignment="1">
      <alignment vertical="center"/>
    </xf>
    <xf numFmtId="0" fontId="46" fillId="0" borderId="19" xfId="0" applyFont="1" applyBorder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25" xfId="0" applyFont="1" applyBorder="1" applyAlignment="1">
      <alignment/>
    </xf>
    <xf numFmtId="0" fontId="46" fillId="0" borderId="26" xfId="0" applyFont="1" applyBorder="1" applyAlignment="1">
      <alignment/>
    </xf>
    <xf numFmtId="0" fontId="46" fillId="0" borderId="27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 horizontal="right"/>
    </xf>
    <xf numFmtId="0" fontId="4" fillId="0" borderId="22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6" fontId="4" fillId="0" borderId="19" xfId="0" applyNumberFormat="1" applyFont="1" applyBorder="1" applyAlignment="1">
      <alignment horizontal="right" vertical="center"/>
    </xf>
    <xf numFmtId="170" fontId="4" fillId="0" borderId="0" xfId="0" applyNumberFormat="1" applyFont="1" applyAlignment="1">
      <alignment vertical="center"/>
    </xf>
    <xf numFmtId="0" fontId="4" fillId="0" borderId="15" xfId="0" applyFont="1" applyBorder="1" applyAlignment="1">
      <alignment vertical="center"/>
    </xf>
    <xf numFmtId="166" fontId="4" fillId="0" borderId="23" xfId="0" applyNumberFormat="1" applyFont="1" applyBorder="1" applyAlignment="1">
      <alignment vertical="center"/>
    </xf>
    <xf numFmtId="166" fontId="4" fillId="0" borderId="28" xfId="0" applyNumberFormat="1" applyFont="1" applyBorder="1" applyAlignment="1">
      <alignment horizontal="right" vertical="center"/>
    </xf>
    <xf numFmtId="166" fontId="4" fillId="0" borderId="29" xfId="0" applyNumberFormat="1" applyFont="1" applyBorder="1" applyAlignment="1">
      <alignment vertical="center"/>
    </xf>
    <xf numFmtId="166" fontId="4" fillId="0" borderId="30" xfId="0" applyNumberFormat="1" applyFont="1" applyBorder="1" applyAlignment="1">
      <alignment horizontal="right" vertical="center"/>
    </xf>
    <xf numFmtId="166" fontId="4" fillId="0" borderId="0" xfId="0" applyNumberFormat="1" applyFont="1" applyAlignment="1">
      <alignment vertical="center"/>
    </xf>
    <xf numFmtId="170" fontId="4" fillId="0" borderId="0" xfId="0" applyNumberFormat="1" applyFont="1" applyBorder="1" applyAlignment="1">
      <alignment horizontal="right" vertical="center"/>
    </xf>
    <xf numFmtId="170" fontId="4" fillId="0" borderId="16" xfId="0" applyNumberFormat="1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2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6" xfId="0" applyFont="1" applyBorder="1" applyAlignment="1">
      <alignment vertical="center"/>
    </xf>
    <xf numFmtId="0" fontId="4" fillId="0" borderId="15" xfId="0" applyFont="1" applyBorder="1" applyAlignment="1">
      <alignment horizontal="right" vertical="center" readingOrder="2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166" fontId="4" fillId="0" borderId="23" xfId="0" applyNumberFormat="1" applyFont="1" applyBorder="1" applyAlignment="1">
      <alignment horizontal="right" vertical="center"/>
    </xf>
    <xf numFmtId="166" fontId="4" fillId="0" borderId="24" xfId="0" applyNumberFormat="1" applyFont="1" applyBorder="1" applyAlignment="1">
      <alignment horizontal="right" vertical="center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 horizontal="right"/>
    </xf>
    <xf numFmtId="0" fontId="4" fillId="0" borderId="27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20" xfId="0" applyFont="1" applyBorder="1" applyAlignment="1">
      <alignment/>
    </xf>
    <xf numFmtId="166" fontId="0" fillId="0" borderId="19" xfId="0" applyNumberFormat="1" applyFont="1" applyBorder="1" applyAlignment="1">
      <alignment horizontal="right" vertical="center"/>
    </xf>
    <xf numFmtId="173" fontId="46" fillId="0" borderId="0" xfId="0" applyNumberFormat="1" applyFont="1" applyBorder="1" applyAlignment="1">
      <alignment/>
    </xf>
    <xf numFmtId="173" fontId="46" fillId="0" borderId="19" xfId="0" applyNumberFormat="1" applyFont="1" applyBorder="1" applyAlignment="1">
      <alignment horizontal="right" vertical="center"/>
    </xf>
    <xf numFmtId="0" fontId="46" fillId="0" borderId="20" xfId="0" applyFont="1" applyBorder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right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170" fontId="0" fillId="0" borderId="0" xfId="0" applyNumberFormat="1" applyFont="1" applyAlignment="1">
      <alignment vertical="center"/>
    </xf>
    <xf numFmtId="0" fontId="0" fillId="0" borderId="15" xfId="0" applyFont="1" applyBorder="1" applyAlignment="1">
      <alignment vertical="center"/>
    </xf>
    <xf numFmtId="170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 readingOrder="2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2" xfId="0" applyFont="1" applyBorder="1" applyAlignment="1">
      <alignment horizontal="right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6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7" fillId="36" borderId="19" xfId="0" applyFont="1" applyFill="1" applyBorder="1" applyAlignment="1">
      <alignment horizontal="center" vertical="center"/>
    </xf>
    <xf numFmtId="0" fontId="7" fillId="36" borderId="19" xfId="0" applyFont="1" applyFill="1" applyBorder="1" applyAlignment="1">
      <alignment horizontal="center" vertical="center" wrapText="1"/>
    </xf>
    <xf numFmtId="166" fontId="0" fillId="36" borderId="19" xfId="0" applyNumberFormat="1" applyFont="1" applyFill="1" applyBorder="1" applyAlignment="1">
      <alignment horizontal="right" vertical="center"/>
    </xf>
    <xf numFmtId="0" fontId="7" fillId="36" borderId="19" xfId="0" applyFont="1" applyFill="1" applyBorder="1" applyAlignment="1">
      <alignment vertical="center"/>
    </xf>
    <xf numFmtId="170" fontId="7" fillId="36" borderId="19" xfId="0" applyNumberFormat="1" applyFont="1" applyFill="1" applyBorder="1" applyAlignment="1">
      <alignment horizontal="right" vertical="center"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 horizontal="right"/>
    </xf>
    <xf numFmtId="0" fontId="5" fillId="0" borderId="36" xfId="0" applyFont="1" applyBorder="1" applyAlignment="1">
      <alignment horizontal="right"/>
    </xf>
    <xf numFmtId="0" fontId="0" fillId="0" borderId="38" xfId="0" applyFont="1" applyBorder="1" applyAlignment="1">
      <alignment/>
    </xf>
    <xf numFmtId="0" fontId="7" fillId="0" borderId="39" xfId="0" applyFont="1" applyBorder="1" applyAlignment="1">
      <alignment horizontal="center" vertical="center"/>
    </xf>
    <xf numFmtId="0" fontId="7" fillId="36" borderId="39" xfId="0" applyFont="1" applyFill="1" applyBorder="1" applyAlignment="1">
      <alignment horizontal="center" vertical="center"/>
    </xf>
    <xf numFmtId="166" fontId="0" fillId="36" borderId="39" xfId="0" applyNumberFormat="1" applyFont="1" applyFill="1" applyBorder="1" applyAlignment="1">
      <alignment horizontal="right" vertical="center"/>
    </xf>
    <xf numFmtId="166" fontId="0" fillId="36" borderId="39" xfId="0" applyNumberFormat="1" applyFont="1" applyFill="1" applyBorder="1" applyAlignment="1">
      <alignment vertical="center"/>
    </xf>
    <xf numFmtId="170" fontId="7" fillId="36" borderId="39" xfId="0" applyNumberFormat="1" applyFont="1" applyFill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horizontal="right" vertical="center"/>
    </xf>
    <xf numFmtId="166" fontId="8" fillId="33" borderId="19" xfId="0" applyNumberFormat="1" applyFont="1" applyFill="1" applyBorder="1" applyAlignment="1">
      <alignment horizontal="right" vertical="center"/>
    </xf>
    <xf numFmtId="166" fontId="8" fillId="33" borderId="39" xfId="0" applyNumberFormat="1" applyFont="1" applyFill="1" applyBorder="1" applyAlignment="1">
      <alignment vertical="center"/>
    </xf>
    <xf numFmtId="170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70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6" fontId="8" fillId="33" borderId="39" xfId="0" applyNumberFormat="1" applyFont="1" applyFill="1" applyBorder="1" applyAlignment="1">
      <alignment horizontal="right" vertical="center"/>
    </xf>
    <xf numFmtId="0" fontId="6" fillId="0" borderId="42" xfId="0" applyFont="1" applyBorder="1" applyAlignment="1">
      <alignment/>
    </xf>
    <xf numFmtId="0" fontId="6" fillId="0" borderId="36" xfId="0" applyFont="1" applyBorder="1" applyAlignment="1">
      <alignment/>
    </xf>
    <xf numFmtId="0" fontId="5" fillId="0" borderId="37" xfId="0" applyFont="1" applyBorder="1" applyAlignment="1">
      <alignment/>
    </xf>
    <xf numFmtId="176" fontId="4" fillId="0" borderId="0" xfId="42" applyNumberFormat="1" applyFont="1" applyBorder="1" applyAlignment="1">
      <alignment horizontal="right"/>
    </xf>
    <xf numFmtId="176" fontId="4" fillId="0" borderId="32" xfId="0" applyNumberFormat="1" applyFont="1" applyBorder="1" applyAlignment="1">
      <alignment horizontal="right"/>
    </xf>
    <xf numFmtId="166" fontId="4" fillId="34" borderId="30" xfId="0" applyNumberFormat="1" applyFont="1" applyFill="1" applyBorder="1" applyAlignment="1">
      <alignment horizontal="right" vertical="center"/>
    </xf>
    <xf numFmtId="0" fontId="47" fillId="0" borderId="19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5" fillId="0" borderId="20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horizontal="right"/>
    </xf>
    <xf numFmtId="0" fontId="0" fillId="0" borderId="43" xfId="0" applyFont="1" applyBorder="1" applyAlignment="1">
      <alignment horizontal="right" vertical="center"/>
    </xf>
    <xf numFmtId="0" fontId="0" fillId="0" borderId="44" xfId="0" applyFont="1" applyBorder="1" applyAlignment="1">
      <alignment horizontal="right" vertical="center"/>
    </xf>
    <xf numFmtId="0" fontId="0" fillId="0" borderId="44" xfId="0" applyFont="1" applyBorder="1" applyAlignment="1">
      <alignment horizontal="right"/>
    </xf>
    <xf numFmtId="0" fontId="0" fillId="0" borderId="45" xfId="0" applyFont="1" applyBorder="1" applyAlignment="1">
      <alignment horizontal="right"/>
    </xf>
    <xf numFmtId="0" fontId="0" fillId="0" borderId="43" xfId="0" applyFont="1" applyBorder="1" applyAlignment="1">
      <alignment horizontal="right"/>
    </xf>
    <xf numFmtId="0" fontId="0" fillId="0" borderId="46" xfId="0" applyFont="1" applyBorder="1" applyAlignment="1">
      <alignment horizontal="right"/>
    </xf>
    <xf numFmtId="0" fontId="5" fillId="0" borderId="21" xfId="0" applyFont="1" applyBorder="1" applyAlignment="1">
      <alignment horizontal="right" vertical="center"/>
    </xf>
    <xf numFmtId="0" fontId="5" fillId="0" borderId="21" xfId="0" applyFont="1" applyBorder="1" applyAlignment="1">
      <alignment horizontal="center"/>
    </xf>
    <xf numFmtId="0" fontId="4" fillId="0" borderId="34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166" fontId="4" fillId="34" borderId="23" xfId="0" applyNumberFormat="1" applyFont="1" applyFill="1" applyBorder="1" applyAlignment="1">
      <alignment vertical="center"/>
    </xf>
    <xf numFmtId="166" fontId="4" fillId="34" borderId="24" xfId="0" applyNumberFormat="1" applyFont="1" applyFill="1" applyBorder="1" applyAlignment="1">
      <alignment horizontal="right" vertical="center"/>
    </xf>
    <xf numFmtId="0" fontId="46" fillId="0" borderId="34" xfId="0" applyFont="1" applyBorder="1" applyAlignment="1">
      <alignment/>
    </xf>
    <xf numFmtId="0" fontId="47" fillId="0" borderId="21" xfId="0" applyFont="1" applyBorder="1" applyAlignment="1">
      <alignment horizontal="center" vertical="center"/>
    </xf>
    <xf numFmtId="0" fontId="4" fillId="0" borderId="17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3" fillId="0" borderId="47" xfId="0" applyFont="1" applyBorder="1" applyAlignment="1">
      <alignment horizontal="right" vertical="center"/>
    </xf>
    <xf numFmtId="0" fontId="3" fillId="0" borderId="48" xfId="0" applyFont="1" applyBorder="1" applyAlignment="1">
      <alignment horizontal="right" vertical="center"/>
    </xf>
    <xf numFmtId="0" fontId="3" fillId="0" borderId="49" xfId="0" applyFont="1" applyBorder="1" applyAlignment="1">
      <alignment horizontal="right" vertical="center"/>
    </xf>
    <xf numFmtId="0" fontId="4" fillId="0" borderId="50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4" fillId="0" borderId="47" xfId="0" applyFont="1" applyBorder="1" applyAlignment="1">
      <alignment horizontal="right" vertical="center"/>
    </xf>
    <xf numFmtId="0" fontId="4" fillId="0" borderId="48" xfId="0" applyFont="1" applyBorder="1" applyAlignment="1">
      <alignment horizontal="right" vertical="center"/>
    </xf>
    <xf numFmtId="0" fontId="4" fillId="0" borderId="49" xfId="0" applyFont="1" applyBorder="1" applyAlignment="1">
      <alignment horizontal="right" vertical="center"/>
    </xf>
    <xf numFmtId="0" fontId="3" fillId="0" borderId="51" xfId="0" applyFont="1" applyBorder="1" applyAlignment="1">
      <alignment horizontal="right" vertical="center"/>
    </xf>
    <xf numFmtId="0" fontId="3" fillId="0" borderId="52" xfId="0" applyFont="1" applyBorder="1" applyAlignment="1">
      <alignment horizontal="right" vertical="center"/>
    </xf>
    <xf numFmtId="0" fontId="3" fillId="0" borderId="53" xfId="0" applyFont="1" applyBorder="1" applyAlignment="1">
      <alignment horizontal="right" vertical="center"/>
    </xf>
    <xf numFmtId="0" fontId="4" fillId="0" borderId="2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66" fontId="0" fillId="0" borderId="53" xfId="0" applyNumberFormat="1" applyFont="1" applyBorder="1" applyAlignment="1">
      <alignment horizontal="center" vertical="justify"/>
    </xf>
    <xf numFmtId="166" fontId="0" fillId="0" borderId="49" xfId="0" applyNumberFormat="1" applyFont="1" applyBorder="1" applyAlignment="1">
      <alignment horizontal="center" vertical="justify"/>
    </xf>
    <xf numFmtId="0" fontId="4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2" fillId="0" borderId="47" xfId="0" applyFont="1" applyBorder="1" applyAlignment="1">
      <alignment horizontal="right" vertical="center"/>
    </xf>
    <xf numFmtId="0" fontId="2" fillId="0" borderId="48" xfId="0" applyFont="1" applyBorder="1" applyAlignment="1">
      <alignment horizontal="right" vertical="center"/>
    </xf>
    <xf numFmtId="0" fontId="46" fillId="0" borderId="17" xfId="0" applyFont="1" applyBorder="1" applyAlignment="1">
      <alignment horizontal="center"/>
    </xf>
    <xf numFmtId="0" fontId="46" fillId="0" borderId="21" xfId="0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46" fillId="0" borderId="17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17" xfId="0" applyFont="1" applyBorder="1" applyAlignment="1">
      <alignment horizontal="right" vertical="center"/>
    </xf>
    <xf numFmtId="0" fontId="46" fillId="0" borderId="18" xfId="0" applyFont="1" applyBorder="1" applyAlignment="1">
      <alignment horizontal="right" vertical="center"/>
    </xf>
    <xf numFmtId="0" fontId="47" fillId="0" borderId="20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6" fillId="0" borderId="20" xfId="0" applyFont="1" applyBorder="1" applyAlignment="1">
      <alignment horizontal="right" vertical="center"/>
    </xf>
    <xf numFmtId="0" fontId="46" fillId="0" borderId="22" xfId="0" applyFont="1" applyBorder="1" applyAlignment="1">
      <alignment horizontal="right" vertical="center"/>
    </xf>
    <xf numFmtId="0" fontId="44" fillId="0" borderId="47" xfId="0" applyFont="1" applyBorder="1" applyAlignment="1">
      <alignment horizontal="right"/>
    </xf>
    <xf numFmtId="0" fontId="44" fillId="0" borderId="48" xfId="0" applyFont="1" applyBorder="1" applyAlignment="1">
      <alignment horizontal="right"/>
    </xf>
    <xf numFmtId="0" fontId="47" fillId="0" borderId="20" xfId="0" applyFont="1" applyBorder="1" applyAlignment="1">
      <alignment horizontal="center"/>
    </xf>
    <xf numFmtId="0" fontId="47" fillId="0" borderId="18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2" fillId="0" borderId="38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0" fillId="0" borderId="55" xfId="0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8" fillId="33" borderId="55" xfId="0" applyFont="1" applyFill="1" applyBorder="1" applyAlignment="1">
      <alignment horizontal="center" vertical="justify"/>
    </xf>
    <xf numFmtId="0" fontId="8" fillId="33" borderId="19" xfId="0" applyFont="1" applyFill="1" applyBorder="1" applyAlignment="1">
      <alignment horizontal="center" vertical="justify"/>
    </xf>
    <xf numFmtId="0" fontId="3" fillId="36" borderId="55" xfId="0" applyFont="1" applyFill="1" applyBorder="1" applyAlignment="1">
      <alignment horizontal="right" vertical="center"/>
    </xf>
    <xf numFmtId="0" fontId="3" fillId="36" borderId="19" xfId="0" applyFont="1" applyFill="1" applyBorder="1" applyAlignment="1">
      <alignment horizontal="right" vertical="center"/>
    </xf>
    <xf numFmtId="0" fontId="8" fillId="33" borderId="55" xfId="0" applyFont="1" applyFill="1" applyBorder="1" applyAlignment="1">
      <alignment horizontal="right" vertical="center"/>
    </xf>
    <xf numFmtId="0" fontId="8" fillId="33" borderId="19" xfId="0" applyFont="1" applyFill="1" applyBorder="1" applyAlignment="1">
      <alignment horizontal="right" vertical="center"/>
    </xf>
    <xf numFmtId="0" fontId="0" fillId="0" borderId="56" xfId="0" applyFont="1" applyBorder="1" applyAlignment="1">
      <alignment horizontal="right" vertical="center"/>
    </xf>
    <xf numFmtId="0" fontId="0" fillId="0" borderId="57" xfId="0" applyFont="1" applyBorder="1" applyAlignment="1">
      <alignment horizontal="right" vertical="center"/>
    </xf>
    <xf numFmtId="0" fontId="0" fillId="0" borderId="58" xfId="0" applyFont="1" applyBorder="1" applyAlignment="1">
      <alignment horizontal="right" vertical="center"/>
    </xf>
    <xf numFmtId="0" fontId="0" fillId="0" borderId="41" xfId="0" applyFont="1" applyBorder="1" applyAlignment="1">
      <alignment horizontal="right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48" xfId="0" applyFont="1" applyBorder="1" applyAlignment="1">
      <alignment horizontal="right"/>
    </xf>
    <xf numFmtId="0" fontId="6" fillId="0" borderId="49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8"/>
  <sheetViews>
    <sheetView rightToLeft="1" zoomScalePageLayoutView="0" workbookViewId="0" topLeftCell="A16">
      <selection activeCell="G31" sqref="G31"/>
    </sheetView>
  </sheetViews>
  <sheetFormatPr defaultColWidth="9.140625" defaultRowHeight="12.75"/>
  <cols>
    <col min="1" max="1" width="3.421875" style="64" customWidth="1"/>
    <col min="2" max="2" width="7.28125" style="64" customWidth="1"/>
    <col min="3" max="3" width="17.7109375" style="64" customWidth="1"/>
    <col min="4" max="4" width="23.57421875" style="64" customWidth="1"/>
    <col min="5" max="5" width="17.57421875" style="64" bestFit="1" customWidth="1"/>
    <col min="6" max="6" width="14.140625" style="64" bestFit="1" customWidth="1"/>
    <col min="7" max="8" width="15.7109375" style="94" customWidth="1"/>
    <col min="9" max="9" width="14.57421875" style="95" customWidth="1"/>
    <col min="10" max="16384" width="9.140625" style="64" customWidth="1"/>
  </cols>
  <sheetData>
    <row r="1" spans="2:9" ht="18.75" thickTop="1">
      <c r="B1" s="58" t="s">
        <v>12</v>
      </c>
      <c r="C1" s="59"/>
      <c r="D1" s="60"/>
      <c r="E1" s="61" t="s">
        <v>13</v>
      </c>
      <c r="F1" s="102"/>
      <c r="G1" s="62"/>
      <c r="H1" s="174"/>
      <c r="I1" s="63"/>
    </row>
    <row r="2" spans="2:9" ht="13.5" customHeight="1">
      <c r="B2" s="65"/>
      <c r="C2" s="66"/>
      <c r="D2" s="66"/>
      <c r="E2" s="66"/>
      <c r="F2" s="66"/>
      <c r="G2" s="67"/>
      <c r="H2" s="67"/>
      <c r="I2" s="68"/>
    </row>
    <row r="3" spans="2:9" ht="18.75" customHeight="1">
      <c r="B3" s="69" t="s">
        <v>5</v>
      </c>
      <c r="C3" s="70"/>
      <c r="D3" s="71" t="s">
        <v>6</v>
      </c>
      <c r="E3" s="71" t="s">
        <v>7</v>
      </c>
      <c r="F3" s="103"/>
      <c r="G3" s="72" t="s">
        <v>8</v>
      </c>
      <c r="H3" s="175"/>
      <c r="I3" s="73"/>
    </row>
    <row r="4" spans="2:9" ht="18.75" customHeight="1">
      <c r="B4" s="210" t="s">
        <v>117</v>
      </c>
      <c r="C4" s="211"/>
      <c r="D4" s="202"/>
      <c r="E4" s="201" t="s">
        <v>110</v>
      </c>
      <c r="F4" s="202"/>
      <c r="G4" s="72" t="s">
        <v>9</v>
      </c>
      <c r="H4" s="175"/>
      <c r="I4" s="73"/>
    </row>
    <row r="5" spans="2:9" ht="14.25" customHeight="1">
      <c r="B5" s="65"/>
      <c r="C5" s="66"/>
      <c r="D5" s="66"/>
      <c r="E5" s="66"/>
      <c r="F5" s="66"/>
      <c r="G5" s="67"/>
      <c r="H5" s="67"/>
      <c r="I5" s="68"/>
    </row>
    <row r="6" spans="2:9" ht="27.75" customHeight="1">
      <c r="B6" s="65"/>
      <c r="C6" s="66"/>
      <c r="D6" s="66"/>
      <c r="E6" s="66"/>
      <c r="F6" s="66"/>
      <c r="G6" s="67"/>
      <c r="H6" s="67"/>
      <c r="I6" s="68"/>
    </row>
    <row r="7" spans="2:9" ht="29.25" customHeight="1">
      <c r="B7" s="212" t="s">
        <v>107</v>
      </c>
      <c r="C7" s="213"/>
      <c r="D7" s="213"/>
      <c r="E7" s="74"/>
      <c r="F7" s="208" t="s">
        <v>112</v>
      </c>
      <c r="G7" s="206" t="s">
        <v>119</v>
      </c>
      <c r="H7" s="206" t="s">
        <v>115</v>
      </c>
      <c r="I7" s="206" t="s">
        <v>113</v>
      </c>
    </row>
    <row r="8" spans="2:9" s="75" customFormat="1" ht="17.25" customHeight="1">
      <c r="B8" s="203" t="s">
        <v>0</v>
      </c>
      <c r="C8" s="204"/>
      <c r="D8" s="204"/>
      <c r="E8" s="205"/>
      <c r="F8" s="209"/>
      <c r="G8" s="207"/>
      <c r="H8" s="207"/>
      <c r="I8" s="207"/>
    </row>
    <row r="9" spans="2:10" s="75" customFormat="1" ht="17.25" customHeight="1">
      <c r="B9" s="180" t="s">
        <v>15</v>
      </c>
      <c r="C9" s="188"/>
      <c r="D9" s="188"/>
      <c r="E9" s="181"/>
      <c r="F9" s="76">
        <v>148187</v>
      </c>
      <c r="G9" s="76">
        <v>111755</v>
      </c>
      <c r="H9" s="76">
        <v>95845</v>
      </c>
      <c r="I9" s="76">
        <v>128074</v>
      </c>
      <c r="J9" s="77"/>
    </row>
    <row r="10" spans="2:10" s="75" customFormat="1" ht="17.25" customHeight="1">
      <c r="B10" s="78" t="s">
        <v>16</v>
      </c>
      <c r="C10" s="74"/>
      <c r="D10" s="74"/>
      <c r="E10" s="74"/>
      <c r="F10" s="76">
        <v>-99413</v>
      </c>
      <c r="G10" s="76">
        <v>-73806</v>
      </c>
      <c r="H10" s="76">
        <v>-61089</v>
      </c>
      <c r="I10" s="76">
        <v>-84790</v>
      </c>
      <c r="J10" s="77"/>
    </row>
    <row r="11" spans="2:10" s="75" customFormat="1" ht="17.25" customHeight="1">
      <c r="B11" s="185" t="s">
        <v>17</v>
      </c>
      <c r="C11" s="186"/>
      <c r="D11" s="186"/>
      <c r="E11" s="187"/>
      <c r="F11" s="76">
        <f>SUM(F9:F10)</f>
        <v>48774</v>
      </c>
      <c r="G11" s="76">
        <f>SUM(G9:G10)</f>
        <v>37949</v>
      </c>
      <c r="H11" s="79">
        <f>SUM(H9:H10)</f>
        <v>34756</v>
      </c>
      <c r="I11" s="79">
        <f>SUM(I9:I10)</f>
        <v>43284</v>
      </c>
      <c r="J11" s="77"/>
    </row>
    <row r="12" spans="2:10" s="75" customFormat="1" ht="17.25" customHeight="1">
      <c r="B12" s="180" t="s">
        <v>18</v>
      </c>
      <c r="C12" s="188"/>
      <c r="D12" s="188"/>
      <c r="E12" s="181"/>
      <c r="F12" s="76">
        <v>-15881</v>
      </c>
      <c r="G12" s="76">
        <v>-13758</v>
      </c>
      <c r="H12" s="76">
        <v>-11091</v>
      </c>
      <c r="I12" s="76">
        <v>-16285</v>
      </c>
      <c r="J12" s="77"/>
    </row>
    <row r="13" spans="2:10" s="75" customFormat="1" ht="17.25" customHeight="1">
      <c r="B13" s="195" t="s">
        <v>53</v>
      </c>
      <c r="C13" s="196"/>
      <c r="D13" s="196"/>
      <c r="E13" s="197"/>
      <c r="F13" s="76">
        <v>0</v>
      </c>
      <c r="G13" s="76">
        <v>0</v>
      </c>
      <c r="H13" s="76">
        <v>0</v>
      </c>
      <c r="I13" s="76">
        <v>0</v>
      </c>
      <c r="J13" s="77"/>
    </row>
    <row r="14" spans="2:10" s="75" customFormat="1" ht="17.25" customHeight="1">
      <c r="B14" s="185" t="s">
        <v>2</v>
      </c>
      <c r="C14" s="186"/>
      <c r="D14" s="186"/>
      <c r="E14" s="187"/>
      <c r="F14" s="76">
        <f>SUM(F11:F12)</f>
        <v>32893</v>
      </c>
      <c r="G14" s="76">
        <f>SUM(G11:G12)</f>
        <v>24191</v>
      </c>
      <c r="H14" s="79">
        <f>SUM(H11:H12)</f>
        <v>23665</v>
      </c>
      <c r="I14" s="79">
        <f>SUM(I11:I12)</f>
        <v>26999</v>
      </c>
      <c r="J14" s="77"/>
    </row>
    <row r="15" spans="2:10" s="75" customFormat="1" ht="17.25" customHeight="1">
      <c r="B15" s="193" t="s">
        <v>3</v>
      </c>
      <c r="C15" s="194"/>
      <c r="D15" s="194"/>
      <c r="E15" s="194"/>
      <c r="F15" s="76">
        <v>-1436</v>
      </c>
      <c r="G15" s="76">
        <v>-1329</v>
      </c>
      <c r="H15" s="76">
        <v>-1099</v>
      </c>
      <c r="I15" s="76">
        <v>-1375</v>
      </c>
      <c r="J15" s="77"/>
    </row>
    <row r="16" spans="2:10" s="75" customFormat="1" ht="17.25" customHeight="1">
      <c r="B16" s="195" t="s">
        <v>19</v>
      </c>
      <c r="C16" s="196"/>
      <c r="D16" s="196"/>
      <c r="E16" s="197"/>
      <c r="F16" s="76">
        <v>-560</v>
      </c>
      <c r="G16" s="76">
        <v>-173</v>
      </c>
      <c r="H16" s="76">
        <v>-772</v>
      </c>
      <c r="I16" s="76">
        <v>1760</v>
      </c>
      <c r="J16" s="77"/>
    </row>
    <row r="17" spans="2:10" s="75" customFormat="1" ht="17.25" customHeight="1">
      <c r="B17" s="198" t="s">
        <v>98</v>
      </c>
      <c r="C17" s="199"/>
      <c r="D17" s="199"/>
      <c r="E17" s="200"/>
      <c r="F17" s="80">
        <f>SUM(F14:F16)</f>
        <v>30897</v>
      </c>
      <c r="G17" s="80">
        <f>SUM(G14:G16)</f>
        <v>22689</v>
      </c>
      <c r="H17" s="81">
        <f>SUM(H14:H16)</f>
        <v>21794</v>
      </c>
      <c r="I17" s="81">
        <f>SUM(I14:I16)</f>
        <v>27384</v>
      </c>
      <c r="J17" s="77"/>
    </row>
    <row r="18" spans="2:10" s="75" customFormat="1" ht="17.25" customHeight="1">
      <c r="B18" s="180" t="s">
        <v>99</v>
      </c>
      <c r="C18" s="188"/>
      <c r="D18" s="188"/>
      <c r="E18" s="181"/>
      <c r="F18" s="76">
        <v>-6248</v>
      </c>
      <c r="G18" s="76">
        <v>-4626</v>
      </c>
      <c r="H18" s="76">
        <v>-5074</v>
      </c>
      <c r="I18" s="76">
        <v>-6172</v>
      </c>
      <c r="J18" s="77"/>
    </row>
    <row r="19" spans="2:10" s="75" customFormat="1" ht="17.25" customHeight="1">
      <c r="B19" s="185" t="s">
        <v>100</v>
      </c>
      <c r="C19" s="186"/>
      <c r="D19" s="186"/>
      <c r="E19" s="187"/>
      <c r="F19" s="76">
        <f>SUM(F17:F18)</f>
        <v>24649</v>
      </c>
      <c r="G19" s="76">
        <f>SUM(G17:G18)</f>
        <v>18063</v>
      </c>
      <c r="H19" s="96">
        <f>SUM(H17:H18)</f>
        <v>16720</v>
      </c>
      <c r="I19" s="96">
        <f>SUM(I17:I18)</f>
        <v>21212</v>
      </c>
      <c r="J19" s="77"/>
    </row>
    <row r="20" spans="2:10" s="75" customFormat="1" ht="17.25" customHeight="1">
      <c r="B20" s="180" t="s">
        <v>101</v>
      </c>
      <c r="C20" s="188"/>
      <c r="D20" s="188"/>
      <c r="E20" s="181"/>
      <c r="F20" s="82"/>
      <c r="G20" s="82"/>
      <c r="H20" s="97"/>
      <c r="I20" s="97"/>
      <c r="J20" s="77"/>
    </row>
    <row r="21" spans="2:10" s="75" customFormat="1" ht="17.25" customHeight="1">
      <c r="B21" s="180" t="s">
        <v>102</v>
      </c>
      <c r="C21" s="188"/>
      <c r="D21" s="188"/>
      <c r="E21" s="181"/>
      <c r="F21" s="82">
        <f>F14/31.5</f>
        <v>1044.2222222222222</v>
      </c>
      <c r="G21" s="82">
        <f>G14/31.5</f>
        <v>767.968253968254</v>
      </c>
      <c r="H21" s="97">
        <f>H14/31.5</f>
        <v>751.2698412698413</v>
      </c>
      <c r="I21" s="97">
        <f>I14/31.5</f>
        <v>857.1111111111111</v>
      </c>
      <c r="J21" s="77"/>
    </row>
    <row r="22" spans="2:10" s="75" customFormat="1" ht="17.25" customHeight="1">
      <c r="B22" s="180" t="s">
        <v>103</v>
      </c>
      <c r="C22" s="188"/>
      <c r="D22" s="188"/>
      <c r="E22" s="181"/>
      <c r="F22" s="82">
        <f>(F15+F16)/31.5</f>
        <v>-63.36507936507937</v>
      </c>
      <c r="G22" s="82">
        <f>(G15+G16)/31.5</f>
        <v>-47.682539682539684</v>
      </c>
      <c r="H22" s="97">
        <f>(H15+H16)/31.5</f>
        <v>-59.3968253968254</v>
      </c>
      <c r="I22" s="97">
        <f>(I15+I16)/31.5</f>
        <v>12.222222222222221</v>
      </c>
      <c r="J22" s="77"/>
    </row>
    <row r="23" spans="2:10" s="75" customFormat="1" ht="17.25" customHeight="1">
      <c r="B23" s="180" t="s">
        <v>104</v>
      </c>
      <c r="C23" s="188"/>
      <c r="D23" s="188"/>
      <c r="E23" s="181"/>
      <c r="F23" s="82">
        <f>F17/31.5</f>
        <v>980.8571428571429</v>
      </c>
      <c r="G23" s="82">
        <f>G17/31.5</f>
        <v>720.2857142857143</v>
      </c>
      <c r="H23" s="97">
        <f>H17/31.5</f>
        <v>691.8730158730159</v>
      </c>
      <c r="I23" s="97">
        <f>I17/31.5</f>
        <v>869.3333333333334</v>
      </c>
      <c r="J23" s="77"/>
    </row>
    <row r="24" spans="2:10" s="75" customFormat="1" ht="17.25" customHeight="1">
      <c r="B24" s="180" t="s">
        <v>20</v>
      </c>
      <c r="C24" s="188"/>
      <c r="D24" s="188"/>
      <c r="E24" s="181"/>
      <c r="F24" s="160">
        <v>17204</v>
      </c>
      <c r="G24" s="82">
        <v>17108</v>
      </c>
      <c r="H24" s="82">
        <v>16131</v>
      </c>
      <c r="I24" s="160">
        <v>16131</v>
      </c>
      <c r="J24" s="77"/>
    </row>
    <row r="25" spans="2:10" s="75" customFormat="1" ht="17.25" customHeight="1">
      <c r="B25" s="180" t="s">
        <v>105</v>
      </c>
      <c r="C25" s="188"/>
      <c r="D25" s="188"/>
      <c r="E25" s="181"/>
      <c r="F25" s="160">
        <v>-2322</v>
      </c>
      <c r="G25" s="82">
        <v>-1665</v>
      </c>
      <c r="H25" s="82">
        <v>-4617</v>
      </c>
      <c r="I25" s="160">
        <v>-7725</v>
      </c>
      <c r="J25" s="77"/>
    </row>
    <row r="26" spans="2:10" s="75" customFormat="1" ht="17.25" customHeight="1">
      <c r="B26" s="185" t="s">
        <v>21</v>
      </c>
      <c r="C26" s="186"/>
      <c r="D26" s="186"/>
      <c r="E26" s="187"/>
      <c r="F26" s="82">
        <f>SUM(F24:F25)</f>
        <v>14882</v>
      </c>
      <c r="G26" s="82">
        <f>SUM(G24:G25)</f>
        <v>15443</v>
      </c>
      <c r="H26" s="79">
        <f>SUM(H24:H25)</f>
        <v>11514</v>
      </c>
      <c r="I26" s="176">
        <f>SUM(I24:I25)</f>
        <v>8406</v>
      </c>
      <c r="J26" s="77"/>
    </row>
    <row r="27" spans="2:12" s="75" customFormat="1" ht="17.25" customHeight="1">
      <c r="B27" s="185" t="s">
        <v>22</v>
      </c>
      <c r="C27" s="186"/>
      <c r="D27" s="186"/>
      <c r="E27" s="187"/>
      <c r="F27" s="76">
        <f>F19+F26</f>
        <v>39531</v>
      </c>
      <c r="G27" s="76">
        <f>G19+G26</f>
        <v>33506</v>
      </c>
      <c r="H27" s="79">
        <f>H19+H26</f>
        <v>28234</v>
      </c>
      <c r="I27" s="176">
        <f>I19+I26</f>
        <v>29618</v>
      </c>
      <c r="J27" s="77"/>
      <c r="L27" s="83"/>
    </row>
    <row r="28" spans="2:10" s="75" customFormat="1" ht="17.25" customHeight="1">
      <c r="B28" s="180" t="s">
        <v>23</v>
      </c>
      <c r="C28" s="188"/>
      <c r="D28" s="188"/>
      <c r="E28" s="181"/>
      <c r="F28" s="82">
        <v>-1986</v>
      </c>
      <c r="G28" s="82">
        <v>-8820</v>
      </c>
      <c r="H28" s="82">
        <v>-14175</v>
      </c>
      <c r="I28" s="160">
        <v>-14175</v>
      </c>
      <c r="J28" s="77"/>
    </row>
    <row r="29" spans="2:10" s="75" customFormat="1" ht="17.25" customHeight="1">
      <c r="B29" s="180" t="s">
        <v>24</v>
      </c>
      <c r="C29" s="188"/>
      <c r="D29" s="188"/>
      <c r="E29" s="181"/>
      <c r="F29" s="82">
        <v>0</v>
      </c>
      <c r="G29" s="82">
        <v>0</v>
      </c>
      <c r="H29" s="97">
        <v>0</v>
      </c>
      <c r="I29" s="177">
        <v>0</v>
      </c>
      <c r="J29" s="77"/>
    </row>
    <row r="30" spans="2:10" s="75" customFormat="1" ht="17.25" customHeight="1">
      <c r="B30" s="180" t="s">
        <v>11</v>
      </c>
      <c r="C30" s="188"/>
      <c r="D30" s="188"/>
      <c r="E30" s="181"/>
      <c r="F30" s="82">
        <v>0</v>
      </c>
      <c r="G30" s="82">
        <v>0</v>
      </c>
      <c r="H30" s="97">
        <v>0</v>
      </c>
      <c r="I30" s="177">
        <v>0</v>
      </c>
      <c r="J30" s="77"/>
    </row>
    <row r="31" spans="2:10" s="75" customFormat="1" ht="17.25" customHeight="1">
      <c r="B31" s="190" t="s">
        <v>25</v>
      </c>
      <c r="C31" s="191"/>
      <c r="D31" s="191"/>
      <c r="E31" s="192"/>
      <c r="F31" s="76">
        <f>SUM(F27:F30)</f>
        <v>37545</v>
      </c>
      <c r="G31" s="76">
        <f>SUM(G27:G30)</f>
        <v>24686</v>
      </c>
      <c r="H31" s="79">
        <f>SUM(H27:H30)</f>
        <v>14059</v>
      </c>
      <c r="I31" s="176">
        <f>SUM(I27:I30)</f>
        <v>15443</v>
      </c>
      <c r="J31" s="77"/>
    </row>
    <row r="32" spans="2:10" s="75" customFormat="1" ht="17.25" customHeight="1">
      <c r="B32" s="185" t="s">
        <v>57</v>
      </c>
      <c r="C32" s="186"/>
      <c r="D32" s="186"/>
      <c r="E32" s="187"/>
      <c r="F32" s="76">
        <f>F19/31.5</f>
        <v>782.5079365079365</v>
      </c>
      <c r="G32" s="76">
        <f>G19/31.5</f>
        <v>573.4285714285714</v>
      </c>
      <c r="H32" s="96">
        <f>H19/31.5</f>
        <v>530.7936507936508</v>
      </c>
      <c r="I32" s="96">
        <f>I19/31.5</f>
        <v>673.3968253968254</v>
      </c>
      <c r="J32" s="77"/>
    </row>
    <row r="33" spans="2:10" s="75" customFormat="1" ht="15" customHeight="1">
      <c r="B33" s="78"/>
      <c r="C33" s="74"/>
      <c r="D33" s="74"/>
      <c r="E33" s="74"/>
      <c r="F33" s="74"/>
      <c r="G33" s="84"/>
      <c r="H33" s="84"/>
      <c r="I33" s="85"/>
      <c r="J33" s="77"/>
    </row>
    <row r="34" spans="2:10" s="75" customFormat="1" ht="17.25" customHeight="1">
      <c r="B34" s="78" t="s">
        <v>106</v>
      </c>
      <c r="C34" s="189" t="s">
        <v>114</v>
      </c>
      <c r="D34" s="189"/>
      <c r="E34" s="189"/>
      <c r="F34" s="189"/>
      <c r="G34" s="189"/>
      <c r="H34" s="88"/>
      <c r="I34" s="85"/>
      <c r="J34" s="77"/>
    </row>
    <row r="35" spans="2:10" s="75" customFormat="1" ht="15" customHeight="1">
      <c r="B35" s="78"/>
      <c r="C35" s="74"/>
      <c r="D35" s="74"/>
      <c r="E35" s="74"/>
      <c r="F35" s="74"/>
      <c r="G35" s="84"/>
      <c r="H35" s="84"/>
      <c r="I35" s="85"/>
      <c r="J35" s="77"/>
    </row>
    <row r="36" spans="2:10" s="75" customFormat="1" ht="15" customHeight="1">
      <c r="B36" s="78"/>
      <c r="C36" s="74"/>
      <c r="D36" s="74"/>
      <c r="E36" s="74"/>
      <c r="F36" s="74"/>
      <c r="G36" s="84">
        <f>24834-G31</f>
        <v>148</v>
      </c>
      <c r="H36" s="84"/>
      <c r="I36" s="85"/>
      <c r="J36" s="77"/>
    </row>
    <row r="37" spans="2:9" s="75" customFormat="1" ht="15" customHeight="1">
      <c r="B37" s="180"/>
      <c r="C37" s="181"/>
      <c r="D37" s="86" t="s">
        <v>58</v>
      </c>
      <c r="E37" s="182" t="s">
        <v>59</v>
      </c>
      <c r="F37" s="183"/>
      <c r="G37" s="184"/>
      <c r="H37" s="172"/>
      <c r="I37" s="87"/>
    </row>
    <row r="38" spans="2:9" s="75" customFormat="1" ht="15" customHeight="1">
      <c r="B38" s="78"/>
      <c r="C38" s="74"/>
      <c r="D38" s="74"/>
      <c r="E38" s="74"/>
      <c r="F38" s="74"/>
      <c r="G38" s="88"/>
      <c r="H38" s="88"/>
      <c r="I38" s="89"/>
    </row>
    <row r="39" spans="2:9" s="75" customFormat="1" ht="15" customHeight="1">
      <c r="B39" s="90"/>
      <c r="C39" s="74"/>
      <c r="D39" s="74"/>
      <c r="E39" s="74"/>
      <c r="F39" s="74"/>
      <c r="G39" s="88"/>
      <c r="H39" s="88"/>
      <c r="I39" s="89"/>
    </row>
    <row r="40" spans="2:9" s="75" customFormat="1" ht="15" customHeight="1">
      <c r="B40" s="90"/>
      <c r="C40" s="74"/>
      <c r="D40" s="74"/>
      <c r="E40" s="74"/>
      <c r="F40" s="74"/>
      <c r="G40" s="88"/>
      <c r="H40" s="88"/>
      <c r="I40" s="89"/>
    </row>
    <row r="41" spans="2:9" ht="15">
      <c r="B41" s="65"/>
      <c r="C41" s="66"/>
      <c r="D41" s="66"/>
      <c r="E41" s="66"/>
      <c r="F41" s="66"/>
      <c r="G41" s="67"/>
      <c r="H41" s="67"/>
      <c r="I41" s="68"/>
    </row>
    <row r="42" spans="2:9" ht="15">
      <c r="B42" s="65"/>
      <c r="C42" s="66"/>
      <c r="D42" s="66"/>
      <c r="E42" s="66"/>
      <c r="F42" s="66"/>
      <c r="G42" s="158"/>
      <c r="H42" s="158"/>
      <c r="I42" s="68"/>
    </row>
    <row r="43" spans="2:9" ht="15">
      <c r="B43" s="65"/>
      <c r="C43" s="66"/>
      <c r="D43" s="66"/>
      <c r="E43" s="66"/>
      <c r="F43" s="66"/>
      <c r="G43" s="67"/>
      <c r="H43" s="67"/>
      <c r="I43" s="68"/>
    </row>
    <row r="44" spans="2:9" ht="15.75" thickBot="1">
      <c r="B44" s="91"/>
      <c r="C44" s="92"/>
      <c r="D44" s="92"/>
      <c r="E44" s="92"/>
      <c r="F44" s="92"/>
      <c r="G44" s="159"/>
      <c r="H44" s="159"/>
      <c r="I44" s="93"/>
    </row>
    <row r="45" spans="2:9" ht="15">
      <c r="B45" s="65"/>
      <c r="C45" s="66"/>
      <c r="D45" s="66"/>
      <c r="E45" s="66"/>
      <c r="F45" s="66"/>
      <c r="G45" s="67"/>
      <c r="H45" s="67"/>
      <c r="I45" s="68"/>
    </row>
    <row r="46" spans="2:9" ht="15">
      <c r="B46" s="65"/>
      <c r="C46" s="66"/>
      <c r="D46" s="66"/>
      <c r="E46" s="66"/>
      <c r="F46" s="66"/>
      <c r="G46" s="67"/>
      <c r="H46" s="67"/>
      <c r="I46" s="68"/>
    </row>
    <row r="47" spans="2:9" ht="15.75" thickBot="1">
      <c r="B47" s="98"/>
      <c r="C47" s="99"/>
      <c r="D47" s="99"/>
      <c r="E47" s="99"/>
      <c r="F47" s="99"/>
      <c r="G47" s="100"/>
      <c r="H47" s="100"/>
      <c r="I47" s="101"/>
    </row>
    <row r="48" spans="2:9" ht="16.5" thickBot="1" thickTop="1">
      <c r="B48" s="98"/>
      <c r="C48" s="99"/>
      <c r="D48" s="99"/>
      <c r="E48" s="99"/>
      <c r="F48" s="99"/>
      <c r="G48" s="100"/>
      <c r="H48" s="100"/>
      <c r="I48" s="101"/>
    </row>
    <row r="49" ht="15.75" thickTop="1"/>
  </sheetData>
  <sheetProtection/>
  <mergeCells count="34">
    <mergeCell ref="E4:F4"/>
    <mergeCell ref="B11:E11"/>
    <mergeCell ref="B16:E16"/>
    <mergeCell ref="B8:E8"/>
    <mergeCell ref="H7:H8"/>
    <mergeCell ref="I7:I8"/>
    <mergeCell ref="F7:F8"/>
    <mergeCell ref="G7:G8"/>
    <mergeCell ref="B4:D4"/>
    <mergeCell ref="B7:D7"/>
    <mergeCell ref="B19:E19"/>
    <mergeCell ref="B9:E9"/>
    <mergeCell ref="B14:E14"/>
    <mergeCell ref="B15:E15"/>
    <mergeCell ref="B18:E18"/>
    <mergeCell ref="B12:E12"/>
    <mergeCell ref="B13:E13"/>
    <mergeCell ref="B17:E17"/>
    <mergeCell ref="B25:E25"/>
    <mergeCell ref="B24:E24"/>
    <mergeCell ref="B32:E32"/>
    <mergeCell ref="B31:E31"/>
    <mergeCell ref="B20:E20"/>
    <mergeCell ref="B21:E21"/>
    <mergeCell ref="B22:E22"/>
    <mergeCell ref="B23:E23"/>
    <mergeCell ref="B37:C37"/>
    <mergeCell ref="E37:G37"/>
    <mergeCell ref="B26:E26"/>
    <mergeCell ref="B27:E27"/>
    <mergeCell ref="B28:E28"/>
    <mergeCell ref="B30:E30"/>
    <mergeCell ref="B29:E29"/>
    <mergeCell ref="C34:G34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J50"/>
  <sheetViews>
    <sheetView rightToLeft="1" tabSelected="1" zoomScalePageLayoutView="0" workbookViewId="0" topLeftCell="A17">
      <selection activeCell="H25" sqref="H25"/>
    </sheetView>
  </sheetViews>
  <sheetFormatPr defaultColWidth="9.140625" defaultRowHeight="12.75"/>
  <cols>
    <col min="1" max="1" width="3.28125" style="7" customWidth="1"/>
    <col min="2" max="2" width="7.28125" style="7" customWidth="1"/>
    <col min="3" max="3" width="17.140625" style="7" customWidth="1"/>
    <col min="4" max="4" width="23.8515625" style="7" bestFit="1" customWidth="1"/>
    <col min="5" max="5" width="24.8515625" style="7" customWidth="1"/>
    <col min="6" max="7" width="13.57421875" style="7" customWidth="1"/>
    <col min="8" max="8" width="10.00390625" style="7" customWidth="1"/>
    <col min="9" max="9" width="12.28125" style="7" customWidth="1"/>
    <col min="10" max="16384" width="9.140625" style="7" customWidth="1"/>
  </cols>
  <sheetData>
    <row r="1" spans="2:9" ht="18.75" thickTop="1">
      <c r="B1" s="1" t="s">
        <v>12</v>
      </c>
      <c r="C1" s="2"/>
      <c r="D1" s="3"/>
      <c r="E1" s="4" t="s">
        <v>13</v>
      </c>
      <c r="F1" s="5"/>
      <c r="G1" s="178"/>
      <c r="H1" s="4" t="s">
        <v>14</v>
      </c>
      <c r="I1" s="6"/>
    </row>
    <row r="2" spans="2:9" ht="13.5" customHeight="1">
      <c r="B2" s="8"/>
      <c r="C2" s="9"/>
      <c r="D2" s="9"/>
      <c r="E2" s="9"/>
      <c r="F2" s="9"/>
      <c r="G2" s="9"/>
      <c r="H2" s="9"/>
      <c r="I2" s="10"/>
    </row>
    <row r="3" spans="2:9" ht="18.75" customHeight="1">
      <c r="B3" s="11" t="s">
        <v>5</v>
      </c>
      <c r="C3" s="12"/>
      <c r="D3" s="13" t="s">
        <v>6</v>
      </c>
      <c r="E3" s="13" t="s">
        <v>7</v>
      </c>
      <c r="F3" s="14" t="s">
        <v>8</v>
      </c>
      <c r="G3" s="15"/>
      <c r="H3" s="15"/>
      <c r="I3" s="16"/>
    </row>
    <row r="4" spans="2:9" ht="18.75" customHeight="1">
      <c r="B4" s="214" t="s">
        <v>117</v>
      </c>
      <c r="C4" s="215"/>
      <c r="D4" s="216"/>
      <c r="E4" s="107" t="s">
        <v>110</v>
      </c>
      <c r="F4" s="14" t="s">
        <v>9</v>
      </c>
      <c r="G4" s="15"/>
      <c r="H4" s="15"/>
      <c r="I4" s="16"/>
    </row>
    <row r="5" spans="2:9" ht="14.25" customHeight="1">
      <c r="B5" s="8"/>
      <c r="C5" s="9"/>
      <c r="D5" s="9"/>
      <c r="E5" s="9"/>
      <c r="F5" s="9"/>
      <c r="G5" s="9"/>
      <c r="H5" s="9"/>
      <c r="I5" s="10"/>
    </row>
    <row r="6" spans="2:9" ht="21" customHeight="1">
      <c r="B6" s="226" t="s">
        <v>108</v>
      </c>
      <c r="C6" s="227"/>
      <c r="D6" s="227"/>
      <c r="E6" s="9"/>
      <c r="F6" s="161" t="s">
        <v>111</v>
      </c>
      <c r="G6" s="228" t="s">
        <v>60</v>
      </c>
      <c r="H6" s="229"/>
      <c r="I6" s="17" t="s">
        <v>27</v>
      </c>
    </row>
    <row r="7" spans="2:9" s="20" customFormat="1" ht="15" customHeight="1">
      <c r="B7" s="217" t="s">
        <v>0</v>
      </c>
      <c r="C7" s="218"/>
      <c r="D7" s="218"/>
      <c r="E7" s="219"/>
      <c r="F7" s="18" t="s">
        <v>120</v>
      </c>
      <c r="G7" s="18" t="s">
        <v>116</v>
      </c>
      <c r="H7" s="18" t="s">
        <v>109</v>
      </c>
      <c r="I7" s="19" t="s">
        <v>28</v>
      </c>
    </row>
    <row r="8" spans="2:10" s="20" customFormat="1" ht="15" customHeight="1">
      <c r="B8" s="21" t="s">
        <v>29</v>
      </c>
      <c r="C8" s="22"/>
      <c r="D8" s="22"/>
      <c r="E8" s="23"/>
      <c r="F8" s="24">
        <v>533</v>
      </c>
      <c r="G8" s="24">
        <v>1378</v>
      </c>
      <c r="H8" s="24">
        <v>2221</v>
      </c>
      <c r="I8" s="25">
        <f aca="true" t="shared" si="0" ref="I8:I17">((F8-H8)/H8)*100</f>
        <v>-76.0018009905448</v>
      </c>
      <c r="J8" s="26"/>
    </row>
    <row r="9" spans="2:10" s="20" customFormat="1" ht="15" customHeight="1">
      <c r="B9" s="21" t="s">
        <v>30</v>
      </c>
      <c r="C9" s="22"/>
      <c r="D9" s="22"/>
      <c r="E9" s="23"/>
      <c r="F9" s="24">
        <v>223</v>
      </c>
      <c r="G9" s="24">
        <v>223</v>
      </c>
      <c r="H9" s="24">
        <v>223</v>
      </c>
      <c r="I9" s="25">
        <f t="shared" si="0"/>
        <v>0</v>
      </c>
      <c r="J9" s="26"/>
    </row>
    <row r="10" spans="2:10" s="20" customFormat="1" ht="15" customHeight="1">
      <c r="B10" s="21" t="s">
        <v>31</v>
      </c>
      <c r="C10" s="22"/>
      <c r="D10" s="22"/>
      <c r="E10" s="23"/>
      <c r="F10" s="24">
        <v>52530</v>
      </c>
      <c r="G10" s="24">
        <v>52570</v>
      </c>
      <c r="H10" s="24">
        <v>46058</v>
      </c>
      <c r="I10" s="25">
        <f t="shared" si="0"/>
        <v>14.051847670328716</v>
      </c>
      <c r="J10" s="26"/>
    </row>
    <row r="11" spans="2:10" s="20" customFormat="1" ht="15" customHeight="1">
      <c r="B11" s="21" t="s">
        <v>32</v>
      </c>
      <c r="C11" s="22"/>
      <c r="D11" s="22"/>
      <c r="E11" s="23"/>
      <c r="F11" s="24">
        <v>5140</v>
      </c>
      <c r="G11" s="24">
        <v>2231</v>
      </c>
      <c r="H11" s="24">
        <v>2892</v>
      </c>
      <c r="I11" s="25">
        <f t="shared" si="0"/>
        <v>77.731673582296</v>
      </c>
      <c r="J11" s="26"/>
    </row>
    <row r="12" spans="2:10" s="20" customFormat="1" ht="15" customHeight="1">
      <c r="B12" s="21" t="s">
        <v>33</v>
      </c>
      <c r="C12" s="22"/>
      <c r="D12" s="22"/>
      <c r="E12" s="23"/>
      <c r="F12" s="24">
        <v>31018</v>
      </c>
      <c r="G12" s="24">
        <v>25019</v>
      </c>
      <c r="H12" s="24">
        <v>23110</v>
      </c>
      <c r="I12" s="25">
        <f t="shared" si="0"/>
        <v>34.21895283427088</v>
      </c>
      <c r="J12" s="26"/>
    </row>
    <row r="13" spans="2:10" s="20" customFormat="1" ht="15" customHeight="1">
      <c r="B13" s="21" t="s">
        <v>34</v>
      </c>
      <c r="C13" s="22"/>
      <c r="D13" s="22"/>
      <c r="E13" s="23"/>
      <c r="F13" s="24">
        <v>6858</v>
      </c>
      <c r="G13" s="24">
        <v>2825</v>
      </c>
      <c r="H13" s="24">
        <v>2744</v>
      </c>
      <c r="I13" s="25">
        <f t="shared" si="0"/>
        <v>149.9271137026239</v>
      </c>
      <c r="J13" s="26"/>
    </row>
    <row r="14" spans="2:10" s="20" customFormat="1" ht="15" customHeight="1">
      <c r="B14" s="27" t="s">
        <v>35</v>
      </c>
      <c r="C14" s="28"/>
      <c r="D14" s="28"/>
      <c r="E14" s="29"/>
      <c r="F14" s="30">
        <f>SUM(F8:F13)</f>
        <v>96302</v>
      </c>
      <c r="G14" s="30">
        <f>SUM(G8:G13)</f>
        <v>84246</v>
      </c>
      <c r="H14" s="30">
        <f>SUM(H8:H13)</f>
        <v>77248</v>
      </c>
      <c r="I14" s="31">
        <f t="shared" si="0"/>
        <v>24.666010770505387</v>
      </c>
      <c r="J14" s="26"/>
    </row>
    <row r="15" spans="2:10" s="20" customFormat="1" ht="15" customHeight="1">
      <c r="B15" s="32" t="s">
        <v>54</v>
      </c>
      <c r="C15" s="33"/>
      <c r="D15" s="33"/>
      <c r="E15" s="34"/>
      <c r="F15" s="35">
        <v>143</v>
      </c>
      <c r="G15" s="35">
        <v>143</v>
      </c>
      <c r="H15" s="35">
        <v>143</v>
      </c>
      <c r="I15" s="25">
        <f t="shared" si="0"/>
        <v>0</v>
      </c>
      <c r="J15" s="26"/>
    </row>
    <row r="16" spans="2:10" s="20" customFormat="1" ht="15" customHeight="1">
      <c r="B16" s="21" t="s">
        <v>36</v>
      </c>
      <c r="C16" s="33"/>
      <c r="D16" s="33"/>
      <c r="E16" s="34"/>
      <c r="F16" s="35">
        <v>35574</v>
      </c>
      <c r="G16" s="35">
        <v>37618</v>
      </c>
      <c r="H16" s="35">
        <v>36760</v>
      </c>
      <c r="I16" s="25">
        <f t="shared" si="0"/>
        <v>-3.2263329706202395</v>
      </c>
      <c r="J16" s="26"/>
    </row>
    <row r="17" spans="2:10" s="20" customFormat="1" ht="15" customHeight="1">
      <c r="B17" s="21" t="s">
        <v>55</v>
      </c>
      <c r="C17" s="22"/>
      <c r="D17" s="22"/>
      <c r="E17" s="23"/>
      <c r="F17" s="24">
        <v>2439</v>
      </c>
      <c r="G17" s="24">
        <v>2611</v>
      </c>
      <c r="H17" s="24">
        <v>2596</v>
      </c>
      <c r="I17" s="25">
        <f t="shared" si="0"/>
        <v>-6.047765793528505</v>
      </c>
      <c r="J17" s="26"/>
    </row>
    <row r="18" spans="2:10" s="20" customFormat="1" ht="15" customHeight="1">
      <c r="B18" s="21" t="s">
        <v>56</v>
      </c>
      <c r="C18" s="22"/>
      <c r="D18" s="22"/>
      <c r="E18" s="23"/>
      <c r="F18" s="24">
        <v>0</v>
      </c>
      <c r="G18" s="24">
        <v>0</v>
      </c>
      <c r="H18" s="24">
        <v>0</v>
      </c>
      <c r="I18" s="25"/>
      <c r="J18" s="26"/>
    </row>
    <row r="19" spans="2:10" s="20" customFormat="1" ht="15" customHeight="1">
      <c r="B19" s="21" t="s">
        <v>37</v>
      </c>
      <c r="C19" s="22"/>
      <c r="D19" s="22"/>
      <c r="E19" s="23"/>
      <c r="F19" s="24">
        <v>859</v>
      </c>
      <c r="G19" s="24">
        <v>405</v>
      </c>
      <c r="H19" s="24">
        <v>470</v>
      </c>
      <c r="I19" s="25">
        <f aca="true" t="shared" si="1" ref="I19:I27">((F19-H19)/H19)*100</f>
        <v>82.76595744680851</v>
      </c>
      <c r="J19" s="26"/>
    </row>
    <row r="20" spans="2:10" s="20" customFormat="1" ht="15" customHeight="1">
      <c r="B20" s="36" t="s">
        <v>38</v>
      </c>
      <c r="C20" s="37"/>
      <c r="D20" s="37"/>
      <c r="E20" s="38"/>
      <c r="F20" s="39">
        <f>SUM(F14:F19)</f>
        <v>135317</v>
      </c>
      <c r="G20" s="39">
        <f>SUM(G14:G19)</f>
        <v>125023</v>
      </c>
      <c r="H20" s="39">
        <f>SUM(H14:H19)</f>
        <v>117217</v>
      </c>
      <c r="I20" s="40">
        <f t="shared" si="1"/>
        <v>15.441446206608255</v>
      </c>
      <c r="J20" s="26"/>
    </row>
    <row r="21" spans="2:10" s="20" customFormat="1" ht="15" customHeight="1">
      <c r="B21" s="21" t="s">
        <v>39</v>
      </c>
      <c r="C21" s="22"/>
      <c r="D21" s="22"/>
      <c r="E21" s="23"/>
      <c r="F21" s="24">
        <v>6050</v>
      </c>
      <c r="G21" s="24">
        <v>5340</v>
      </c>
      <c r="H21" s="24">
        <v>4746</v>
      </c>
      <c r="I21" s="25">
        <f t="shared" si="1"/>
        <v>27.47576906868942</v>
      </c>
      <c r="J21" s="26"/>
    </row>
    <row r="22" spans="2:10" s="20" customFormat="1" ht="15" customHeight="1">
      <c r="B22" s="21" t="s">
        <v>40</v>
      </c>
      <c r="C22" s="22"/>
      <c r="D22" s="22"/>
      <c r="E22" s="23"/>
      <c r="F22" s="24">
        <v>22778</v>
      </c>
      <c r="G22" s="24">
        <v>22977</v>
      </c>
      <c r="H22" s="24">
        <v>19211</v>
      </c>
      <c r="I22" s="25">
        <f t="shared" si="1"/>
        <v>18.567487377023582</v>
      </c>
      <c r="J22" s="26"/>
    </row>
    <row r="23" spans="2:10" s="20" customFormat="1" ht="15" customHeight="1">
      <c r="B23" s="21" t="s">
        <v>41</v>
      </c>
      <c r="C23" s="22"/>
      <c r="D23" s="22"/>
      <c r="E23" s="23"/>
      <c r="F23" s="24">
        <v>1581</v>
      </c>
      <c r="G23" s="24">
        <v>2290</v>
      </c>
      <c r="H23" s="24">
        <v>1197</v>
      </c>
      <c r="I23" s="25">
        <f t="shared" si="1"/>
        <v>32.08020050125313</v>
      </c>
      <c r="J23" s="26"/>
    </row>
    <row r="24" spans="2:10" s="20" customFormat="1" ht="15" customHeight="1">
      <c r="B24" s="21" t="s">
        <v>42</v>
      </c>
      <c r="C24" s="22"/>
      <c r="D24" s="22"/>
      <c r="E24" s="23"/>
      <c r="F24" s="24">
        <v>12149</v>
      </c>
      <c r="G24" s="24">
        <v>10833</v>
      </c>
      <c r="H24" s="24">
        <v>10669</v>
      </c>
      <c r="I24" s="25">
        <f t="shared" si="1"/>
        <v>13.871965507545225</v>
      </c>
      <c r="J24" s="26"/>
    </row>
    <row r="25" spans="2:10" s="20" customFormat="1" ht="15" customHeight="1">
      <c r="B25" s="21" t="s">
        <v>43</v>
      </c>
      <c r="C25" s="22"/>
      <c r="D25" s="22"/>
      <c r="E25" s="23"/>
      <c r="F25" s="24">
        <v>2762</v>
      </c>
      <c r="G25" s="24">
        <v>5494</v>
      </c>
      <c r="H25" s="24">
        <v>5917</v>
      </c>
      <c r="I25" s="25">
        <f t="shared" si="1"/>
        <v>-53.32093966537097</v>
      </c>
      <c r="J25" s="26"/>
    </row>
    <row r="26" spans="2:10" s="20" customFormat="1" ht="15" customHeight="1">
      <c r="B26" s="21" t="s">
        <v>44</v>
      </c>
      <c r="C26" s="22"/>
      <c r="D26" s="22"/>
      <c r="E26" s="23"/>
      <c r="F26" s="24">
        <v>17556</v>
      </c>
      <c r="G26" s="24">
        <v>18485</v>
      </c>
      <c r="H26" s="24">
        <v>15084</v>
      </c>
      <c r="I26" s="25">
        <f t="shared" si="1"/>
        <v>16.388225934765313</v>
      </c>
      <c r="J26" s="26"/>
    </row>
    <row r="27" spans="2:10" s="20" customFormat="1" ht="15" customHeight="1">
      <c r="B27" s="27" t="s">
        <v>45</v>
      </c>
      <c r="C27" s="28"/>
      <c r="D27" s="41"/>
      <c r="E27" s="42"/>
      <c r="F27" s="30">
        <f>SUM(F21:F26)</f>
        <v>62876</v>
      </c>
      <c r="G27" s="30">
        <f>SUM(G21:G26)</f>
        <v>65419</v>
      </c>
      <c r="H27" s="30">
        <f>SUM(H21:H26)</f>
        <v>56824</v>
      </c>
      <c r="I27" s="31">
        <f t="shared" si="1"/>
        <v>10.650429396029846</v>
      </c>
      <c r="J27" s="26"/>
    </row>
    <row r="28" spans="2:10" s="20" customFormat="1" ht="15" customHeight="1">
      <c r="B28" s="21" t="s">
        <v>46</v>
      </c>
      <c r="C28" s="22"/>
      <c r="D28" s="22"/>
      <c r="E28" s="23"/>
      <c r="F28" s="24">
        <v>0</v>
      </c>
      <c r="G28" s="24">
        <v>0</v>
      </c>
      <c r="H28" s="24">
        <v>0</v>
      </c>
      <c r="I28" s="25">
        <v>0</v>
      </c>
      <c r="J28" s="26"/>
    </row>
    <row r="29" spans="2:10" s="20" customFormat="1" ht="15" customHeight="1">
      <c r="B29" s="27" t="s">
        <v>47</v>
      </c>
      <c r="C29" s="28"/>
      <c r="D29" s="41"/>
      <c r="E29" s="42"/>
      <c r="F29" s="43">
        <f>SUM(F28)</f>
        <v>0</v>
      </c>
      <c r="G29" s="43">
        <f>SUM(G28)</f>
        <v>0</v>
      </c>
      <c r="H29" s="43">
        <f>SUM(H28)</f>
        <v>0</v>
      </c>
      <c r="I29" s="31">
        <v>0</v>
      </c>
      <c r="J29" s="26"/>
    </row>
    <row r="30" spans="2:10" s="20" customFormat="1" ht="15" customHeight="1">
      <c r="B30" s="21" t="s">
        <v>48</v>
      </c>
      <c r="C30" s="22"/>
      <c r="D30" s="22"/>
      <c r="E30" s="23"/>
      <c r="F30" s="24">
        <v>9105</v>
      </c>
      <c r="G30" s="24">
        <v>6895</v>
      </c>
      <c r="H30" s="24">
        <v>6300</v>
      </c>
      <c r="I30" s="25">
        <f>((F30-H30)/H30)*100</f>
        <v>44.52380952380952</v>
      </c>
      <c r="J30" s="26"/>
    </row>
    <row r="31" spans="2:10" s="20" customFormat="1" ht="15" customHeight="1">
      <c r="B31" s="21" t="s">
        <v>4</v>
      </c>
      <c r="C31" s="22"/>
      <c r="D31" s="22"/>
      <c r="E31" s="23"/>
      <c r="F31" s="24">
        <v>31500</v>
      </c>
      <c r="G31" s="24">
        <v>31500</v>
      </c>
      <c r="H31" s="24">
        <v>31500</v>
      </c>
      <c r="I31" s="25">
        <f>((F31-H31)/H31)*100</f>
        <v>0</v>
      </c>
      <c r="J31" s="26"/>
    </row>
    <row r="32" spans="2:10" s="20" customFormat="1" ht="15" customHeight="1">
      <c r="B32" s="21" t="s">
        <v>49</v>
      </c>
      <c r="C32" s="22"/>
      <c r="D32" s="22"/>
      <c r="E32" s="23"/>
      <c r="F32" s="106">
        <v>0</v>
      </c>
      <c r="G32" s="106">
        <v>0</v>
      </c>
      <c r="H32" s="106">
        <v>0</v>
      </c>
      <c r="I32" s="44" t="s">
        <v>1</v>
      </c>
      <c r="J32" s="26"/>
    </row>
    <row r="33" spans="2:10" s="20" customFormat="1" ht="15" customHeight="1">
      <c r="B33" s="21" t="s">
        <v>10</v>
      </c>
      <c r="C33" s="22"/>
      <c r="D33" s="22"/>
      <c r="E33" s="23"/>
      <c r="F33" s="24">
        <v>3150</v>
      </c>
      <c r="G33" s="24">
        <v>3150</v>
      </c>
      <c r="H33" s="24">
        <v>3150</v>
      </c>
      <c r="I33" s="25">
        <f>((F33-H33)/H33)*100</f>
        <v>0</v>
      </c>
      <c r="J33" s="26"/>
    </row>
    <row r="34" spans="2:10" s="20" customFormat="1" ht="15" customHeight="1">
      <c r="B34" s="21" t="s">
        <v>11</v>
      </c>
      <c r="C34" s="22"/>
      <c r="D34" s="22"/>
      <c r="E34" s="23"/>
      <c r="F34" s="24">
        <v>4000</v>
      </c>
      <c r="G34" s="24">
        <v>4000</v>
      </c>
      <c r="H34" s="24">
        <v>4000</v>
      </c>
      <c r="I34" s="25">
        <v>0</v>
      </c>
      <c r="J34" s="26"/>
    </row>
    <row r="35" spans="2:10" s="20" customFormat="1" ht="15" customHeight="1">
      <c r="B35" s="21" t="s">
        <v>50</v>
      </c>
      <c r="C35" s="22"/>
      <c r="D35" s="22"/>
      <c r="E35" s="23"/>
      <c r="F35" s="24">
        <f>'سود و زيان'!G31</f>
        <v>24686</v>
      </c>
      <c r="G35" s="24">
        <f>'سود و زيان'!H31</f>
        <v>14059</v>
      </c>
      <c r="H35" s="24">
        <f>'سود و زيان'!I31</f>
        <v>15443</v>
      </c>
      <c r="I35" s="25">
        <f>((F35-H35)/H35)*100</f>
        <v>59.85236029268924</v>
      </c>
      <c r="J35" s="26"/>
    </row>
    <row r="36" spans="2:10" s="20" customFormat="1" ht="15" customHeight="1">
      <c r="B36" s="21" t="s">
        <v>51</v>
      </c>
      <c r="C36" s="22"/>
      <c r="D36" s="22"/>
      <c r="E36" s="23"/>
      <c r="F36" s="45">
        <f>SUM(F31:F35)</f>
        <v>63336</v>
      </c>
      <c r="G36" s="45">
        <f>SUM(G31:G35)</f>
        <v>52709</v>
      </c>
      <c r="H36" s="45">
        <f>SUM(H31:H35)</f>
        <v>54093</v>
      </c>
      <c r="I36" s="46">
        <f>((F36-H36)/H36)*100</f>
        <v>17.087238644556596</v>
      </c>
      <c r="J36" s="26"/>
    </row>
    <row r="37" spans="2:10" s="20" customFormat="1" ht="15" customHeight="1">
      <c r="B37" s="36" t="s">
        <v>52</v>
      </c>
      <c r="C37" s="37"/>
      <c r="D37" s="37"/>
      <c r="E37" s="47"/>
      <c r="F37" s="39">
        <f>F27+F29+F30+F36</f>
        <v>135317</v>
      </c>
      <c r="G37" s="39">
        <f>G27+G29+G30+G36</f>
        <v>125023</v>
      </c>
      <c r="H37" s="39">
        <f>H27+H29+H30+H36</f>
        <v>117217</v>
      </c>
      <c r="I37" s="48">
        <f>((F37-H37)/H37)*100</f>
        <v>15.441446206608255</v>
      </c>
      <c r="J37" s="26"/>
    </row>
    <row r="38" spans="2:10" s="20" customFormat="1" ht="15" customHeight="1">
      <c r="B38" s="49"/>
      <c r="C38" s="50"/>
      <c r="D38" s="50"/>
      <c r="E38" s="50"/>
      <c r="F38" s="51"/>
      <c r="G38" s="51"/>
      <c r="H38" s="51"/>
      <c r="I38" s="52"/>
      <c r="J38" s="26"/>
    </row>
    <row r="39" spans="2:9" s="20" customFormat="1" ht="15" customHeight="1">
      <c r="B39" s="220"/>
      <c r="C39" s="221"/>
      <c r="D39" s="53" t="s">
        <v>58</v>
      </c>
      <c r="E39" s="222" t="s">
        <v>59</v>
      </c>
      <c r="F39" s="223"/>
      <c r="G39" s="179"/>
      <c r="H39" s="224" t="s">
        <v>26</v>
      </c>
      <c r="I39" s="225"/>
    </row>
    <row r="40" spans="2:9" s="20" customFormat="1" ht="15" customHeight="1">
      <c r="B40" s="49"/>
      <c r="C40" s="50"/>
      <c r="D40" s="50"/>
      <c r="E40" s="50"/>
      <c r="F40" s="50"/>
      <c r="G40" s="50"/>
      <c r="H40" s="50"/>
      <c r="I40" s="54"/>
    </row>
    <row r="41" spans="2:9" ht="15">
      <c r="B41" s="8"/>
      <c r="C41" s="9"/>
      <c r="D41" s="9"/>
      <c r="E41" s="105"/>
      <c r="F41" s="9"/>
      <c r="G41" s="9"/>
      <c r="H41" s="9"/>
      <c r="I41" s="10"/>
    </row>
    <row r="42" spans="2:9" ht="15">
      <c r="B42" s="8"/>
      <c r="C42" s="9"/>
      <c r="D42" s="9"/>
      <c r="E42" s="9"/>
      <c r="F42" s="105"/>
      <c r="G42" s="105"/>
      <c r="H42" s="9"/>
      <c r="I42" s="10"/>
    </row>
    <row r="43" spans="2:9" ht="15">
      <c r="B43" s="8"/>
      <c r="C43" s="9"/>
      <c r="D43" s="9"/>
      <c r="E43" s="9"/>
      <c r="F43" s="105"/>
      <c r="G43" s="105"/>
      <c r="H43" s="9"/>
      <c r="I43" s="10"/>
    </row>
    <row r="44" spans="2:9" ht="15">
      <c r="B44" s="8"/>
      <c r="C44" s="9"/>
      <c r="D44" s="9"/>
      <c r="E44" s="9"/>
      <c r="F44" s="9"/>
      <c r="G44" s="9"/>
      <c r="H44" s="9"/>
      <c r="I44" s="10"/>
    </row>
    <row r="45" spans="2:9" ht="15">
      <c r="B45" s="8"/>
      <c r="C45" s="9"/>
      <c r="D45" s="9"/>
      <c r="E45" s="9"/>
      <c r="F45" s="9"/>
      <c r="G45" s="9"/>
      <c r="H45" s="9"/>
      <c r="I45" s="10"/>
    </row>
    <row r="46" spans="2:9" ht="15">
      <c r="B46" s="8"/>
      <c r="C46" s="9"/>
      <c r="D46" s="9"/>
      <c r="E46" s="9"/>
      <c r="F46" s="9"/>
      <c r="G46" s="9"/>
      <c r="H46" s="9"/>
      <c r="I46" s="10"/>
    </row>
    <row r="47" spans="2:9" ht="15">
      <c r="B47" s="8"/>
      <c r="C47" s="9"/>
      <c r="D47" s="9"/>
      <c r="E47" s="9"/>
      <c r="F47" s="9"/>
      <c r="G47" s="9"/>
      <c r="H47" s="9"/>
      <c r="I47" s="10"/>
    </row>
    <row r="48" spans="2:9" ht="15">
      <c r="B48" s="8"/>
      <c r="C48" s="9"/>
      <c r="D48" s="9"/>
      <c r="E48" s="9"/>
      <c r="F48" s="9"/>
      <c r="G48" s="9"/>
      <c r="H48" s="9"/>
      <c r="I48" s="10"/>
    </row>
    <row r="49" spans="2:9" ht="15">
      <c r="B49" s="8"/>
      <c r="C49" s="9"/>
      <c r="D49" s="9"/>
      <c r="E49" s="9"/>
      <c r="F49" s="9"/>
      <c r="G49" s="9"/>
      <c r="H49" s="9"/>
      <c r="I49" s="10"/>
    </row>
    <row r="50" spans="2:9" ht="15.75" thickBot="1">
      <c r="B50" s="55"/>
      <c r="C50" s="56"/>
      <c r="D50" s="56"/>
      <c r="E50" s="56"/>
      <c r="F50" s="56"/>
      <c r="G50" s="56"/>
      <c r="H50" s="56"/>
      <c r="I50" s="57"/>
    </row>
    <row r="51" ht="15.75" thickTop="1"/>
  </sheetData>
  <sheetProtection/>
  <mergeCells count="7">
    <mergeCell ref="B4:D4"/>
    <mergeCell ref="B7:E7"/>
    <mergeCell ref="B39:C39"/>
    <mergeCell ref="E39:F39"/>
    <mergeCell ref="H39:I39"/>
    <mergeCell ref="B6:D6"/>
    <mergeCell ref="G6:H6"/>
  </mergeCells>
  <printOptions horizontalCentered="1"/>
  <pageMargins left="0.1968503937007874" right="0.1968503937007874" top="0.3937007874015748" bottom="0.3937007874015748" header="0.5118110236220472" footer="0.5118110236220472"/>
  <pageSetup firstPageNumber="2" useFirstPageNumber="1" horizontalDpi="600" verticalDpi="600" orientation="portrait" paperSize="9" scale="8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4"/>
  <sheetViews>
    <sheetView rightToLeft="1" zoomScalePageLayoutView="0" workbookViewId="0" topLeftCell="A21">
      <selection activeCell="F42" sqref="F42"/>
    </sheetView>
  </sheetViews>
  <sheetFormatPr defaultColWidth="9.140625" defaultRowHeight="12.75"/>
  <cols>
    <col min="1" max="1" width="3.421875" style="112" customWidth="1"/>
    <col min="2" max="2" width="24.00390625" style="112" bestFit="1" customWidth="1"/>
    <col min="3" max="3" width="17.7109375" style="112" customWidth="1"/>
    <col min="4" max="4" width="6.421875" style="112" customWidth="1"/>
    <col min="5" max="5" width="1.57421875" style="112" customWidth="1"/>
    <col min="6" max="6" width="23.421875" style="112" bestFit="1" customWidth="1"/>
    <col min="7" max="7" width="23.421875" style="112" customWidth="1"/>
    <col min="8" max="8" width="25.00390625" style="129" bestFit="1" customWidth="1"/>
    <col min="9" max="9" width="8.28125" style="129" bestFit="1" customWidth="1"/>
    <col min="10" max="16384" width="9.140625" style="112" customWidth="1"/>
  </cols>
  <sheetData>
    <row r="1" spans="2:9" ht="15">
      <c r="B1" s="155" t="s">
        <v>12</v>
      </c>
      <c r="C1" s="156"/>
      <c r="D1" s="157"/>
      <c r="E1" s="135" t="s">
        <v>13</v>
      </c>
      <c r="F1" s="136"/>
      <c r="G1" s="136"/>
      <c r="H1" s="137"/>
      <c r="I1" s="138"/>
    </row>
    <row r="2" spans="2:9" ht="18.75" customHeight="1">
      <c r="B2" s="251" t="s">
        <v>97</v>
      </c>
      <c r="C2" s="251"/>
      <c r="D2" s="252"/>
      <c r="E2" s="110" t="s">
        <v>7</v>
      </c>
      <c r="F2" s="111"/>
      <c r="G2" s="111"/>
      <c r="H2" s="163" t="s">
        <v>8</v>
      </c>
      <c r="I2" s="164"/>
    </row>
    <row r="3" spans="2:9" ht="18.75" customHeight="1">
      <c r="B3" s="230" t="s">
        <v>117</v>
      </c>
      <c r="C3" s="231"/>
      <c r="D3" s="232"/>
      <c r="E3" s="233" t="s">
        <v>110</v>
      </c>
      <c r="F3" s="232"/>
      <c r="G3" s="173"/>
      <c r="H3" s="109" t="s">
        <v>9</v>
      </c>
      <c r="I3" s="165"/>
    </row>
    <row r="4" spans="2:9" ht="11.25" customHeight="1">
      <c r="B4" s="139"/>
      <c r="C4" s="114"/>
      <c r="D4" s="114"/>
      <c r="E4" s="114"/>
      <c r="F4" s="114"/>
      <c r="G4" s="114"/>
      <c r="H4" s="115"/>
      <c r="I4" s="115"/>
    </row>
    <row r="5" spans="2:9" ht="16.5" customHeight="1">
      <c r="B5" s="234" t="s">
        <v>61</v>
      </c>
      <c r="C5" s="235"/>
      <c r="D5" s="235"/>
      <c r="E5" s="116"/>
      <c r="F5" s="116"/>
      <c r="G5" s="116"/>
      <c r="H5" s="116"/>
      <c r="I5" s="162"/>
    </row>
    <row r="6" spans="2:9" ht="20.25" customHeight="1">
      <c r="B6" s="249" t="s">
        <v>0</v>
      </c>
      <c r="C6" s="250"/>
      <c r="D6" s="250"/>
      <c r="E6" s="250"/>
      <c r="F6" s="108" t="s">
        <v>118</v>
      </c>
      <c r="G6" s="108" t="s">
        <v>118</v>
      </c>
      <c r="H6" s="140" t="s">
        <v>63</v>
      </c>
      <c r="I6" s="248" t="s">
        <v>62</v>
      </c>
    </row>
    <row r="7" spans="2:9" s="117" customFormat="1" ht="20.25" customHeight="1">
      <c r="B7" s="249"/>
      <c r="C7" s="250"/>
      <c r="D7" s="250"/>
      <c r="E7" s="250"/>
      <c r="F7" s="108" t="s">
        <v>120</v>
      </c>
      <c r="G7" s="108" t="s">
        <v>116</v>
      </c>
      <c r="H7" s="108" t="s">
        <v>109</v>
      </c>
      <c r="I7" s="248"/>
    </row>
    <row r="8" spans="2:9" s="117" customFormat="1" ht="20.25" customHeight="1">
      <c r="B8" s="240" t="s">
        <v>73</v>
      </c>
      <c r="C8" s="241"/>
      <c r="D8" s="241"/>
      <c r="E8" s="241"/>
      <c r="F8" s="130"/>
      <c r="G8" s="130"/>
      <c r="H8" s="141"/>
      <c r="I8" s="131"/>
    </row>
    <row r="9" spans="2:10" s="117" customFormat="1" ht="17.25" customHeight="1">
      <c r="B9" s="236" t="s">
        <v>64</v>
      </c>
      <c r="C9" s="237"/>
      <c r="D9" s="237"/>
      <c r="E9" s="237"/>
      <c r="F9" s="104">
        <v>15487</v>
      </c>
      <c r="G9" s="104">
        <v>13750</v>
      </c>
      <c r="H9" s="104">
        <v>20332</v>
      </c>
      <c r="I9" s="104">
        <f>F9/H9*100-100</f>
        <v>-23.829431438127088</v>
      </c>
      <c r="J9" s="118"/>
    </row>
    <row r="10" spans="2:10" s="117" customFormat="1" ht="17.25" customHeight="1">
      <c r="B10" s="236" t="s">
        <v>65</v>
      </c>
      <c r="C10" s="237"/>
      <c r="D10" s="237"/>
      <c r="E10" s="237"/>
      <c r="F10" s="104">
        <v>0</v>
      </c>
      <c r="G10" s="104">
        <v>0</v>
      </c>
      <c r="H10" s="104">
        <v>0</v>
      </c>
      <c r="I10" s="104">
        <v>0</v>
      </c>
      <c r="J10" s="118"/>
    </row>
    <row r="11" spans="1:10" s="153" customFormat="1" ht="17.25" customHeight="1">
      <c r="A11" s="153">
        <v>5</v>
      </c>
      <c r="B11" s="242" t="s">
        <v>66</v>
      </c>
      <c r="C11" s="243"/>
      <c r="D11" s="243"/>
      <c r="E11" s="243"/>
      <c r="F11" s="148">
        <f>SUM(F9:F10)</f>
        <v>15487</v>
      </c>
      <c r="G11" s="148">
        <f>SUM(G9:G10)</f>
        <v>13750</v>
      </c>
      <c r="H11" s="149">
        <f>SUM(H9:H10)</f>
        <v>20332</v>
      </c>
      <c r="I11" s="148">
        <f>F11/H11*100-100</f>
        <v>-23.829431438127088</v>
      </c>
      <c r="J11" s="152"/>
    </row>
    <row r="12" spans="2:10" s="117" customFormat="1" ht="17.25" customHeight="1">
      <c r="B12" s="240" t="s">
        <v>67</v>
      </c>
      <c r="C12" s="241"/>
      <c r="D12" s="241"/>
      <c r="E12" s="241"/>
      <c r="F12" s="132"/>
      <c r="G12" s="132"/>
      <c r="H12" s="142"/>
      <c r="I12" s="132"/>
      <c r="J12" s="118"/>
    </row>
    <row r="13" spans="2:10" s="117" customFormat="1" ht="17.25" customHeight="1">
      <c r="B13" s="236" t="s">
        <v>68</v>
      </c>
      <c r="C13" s="237"/>
      <c r="D13" s="237"/>
      <c r="E13" s="237"/>
      <c r="F13" s="104">
        <v>0</v>
      </c>
      <c r="G13" s="104">
        <v>0</v>
      </c>
      <c r="H13" s="104">
        <v>0</v>
      </c>
      <c r="I13" s="104">
        <v>0</v>
      </c>
      <c r="J13" s="118"/>
    </row>
    <row r="14" spans="2:10" s="117" customFormat="1" ht="17.25" customHeight="1">
      <c r="B14" s="236" t="s">
        <v>69</v>
      </c>
      <c r="C14" s="237"/>
      <c r="D14" s="237"/>
      <c r="E14" s="237"/>
      <c r="F14" s="104">
        <v>-6348</v>
      </c>
      <c r="G14" s="104">
        <v>-8656</v>
      </c>
      <c r="H14" s="104">
        <v>-12057</v>
      </c>
      <c r="I14" s="104">
        <f>F14/H14*100-100</f>
        <v>-47.35008708633989</v>
      </c>
      <c r="J14" s="118"/>
    </row>
    <row r="15" spans="2:10" s="117" customFormat="1" ht="17.25" customHeight="1">
      <c r="B15" s="236" t="s">
        <v>70</v>
      </c>
      <c r="C15" s="237"/>
      <c r="D15" s="237"/>
      <c r="E15" s="237"/>
      <c r="F15" s="104">
        <v>-1329</v>
      </c>
      <c r="G15" s="104">
        <v>-1095</v>
      </c>
      <c r="H15" s="104">
        <v>-1375</v>
      </c>
      <c r="I15" s="104">
        <f>F15/H15*100-100</f>
        <v>-3.345454545454544</v>
      </c>
      <c r="J15" s="118"/>
    </row>
    <row r="16" spans="2:10" s="117" customFormat="1" ht="17.25" customHeight="1">
      <c r="B16" s="236" t="s">
        <v>71</v>
      </c>
      <c r="C16" s="237"/>
      <c r="D16" s="237"/>
      <c r="E16" s="237"/>
      <c r="F16" s="104">
        <v>5</v>
      </c>
      <c r="G16" s="104">
        <v>5</v>
      </c>
      <c r="H16" s="104">
        <v>36</v>
      </c>
      <c r="I16" s="104">
        <f>F16/H16*100-100</f>
        <v>-86.11111111111111</v>
      </c>
      <c r="J16" s="118"/>
    </row>
    <row r="17" spans="2:10" s="151" customFormat="1" ht="33.75" customHeight="1">
      <c r="B17" s="238" t="s">
        <v>72</v>
      </c>
      <c r="C17" s="239"/>
      <c r="D17" s="239"/>
      <c r="E17" s="239"/>
      <c r="F17" s="148">
        <f>SUM(F13:F16)</f>
        <v>-7672</v>
      </c>
      <c r="G17" s="148">
        <f>SUM(G13:G16)</f>
        <v>-9746</v>
      </c>
      <c r="H17" s="149">
        <f>SUM(H13:H16)</f>
        <v>-13396</v>
      </c>
      <c r="I17" s="148">
        <f>F17/H17*100-100</f>
        <v>-42.72917288742908</v>
      </c>
      <c r="J17" s="150"/>
    </row>
    <row r="18" spans="2:10" s="117" customFormat="1" ht="17.25" customHeight="1">
      <c r="B18" s="240" t="s">
        <v>74</v>
      </c>
      <c r="C18" s="241"/>
      <c r="D18" s="241"/>
      <c r="E18" s="241"/>
      <c r="F18" s="132"/>
      <c r="G18" s="132"/>
      <c r="H18" s="143"/>
      <c r="I18" s="132"/>
      <c r="J18" s="118"/>
    </row>
    <row r="19" spans="2:10" s="151" customFormat="1" ht="17.25" customHeight="1">
      <c r="B19" s="242" t="s">
        <v>75</v>
      </c>
      <c r="C19" s="243"/>
      <c r="D19" s="243"/>
      <c r="E19" s="243"/>
      <c r="F19" s="148">
        <v>-3443</v>
      </c>
      <c r="G19" s="148">
        <v>-3325</v>
      </c>
      <c r="H19" s="148">
        <v>-6718</v>
      </c>
      <c r="I19" s="148">
        <f>F19/H19*100-100</f>
        <v>-48.74962786543614</v>
      </c>
      <c r="J19" s="150"/>
    </row>
    <row r="20" spans="2:10" s="117" customFormat="1" ht="17.25" customHeight="1">
      <c r="B20" s="240" t="s">
        <v>76</v>
      </c>
      <c r="C20" s="241"/>
      <c r="D20" s="241"/>
      <c r="E20" s="241"/>
      <c r="F20" s="132"/>
      <c r="G20" s="132"/>
      <c r="H20" s="142"/>
      <c r="I20" s="132"/>
      <c r="J20" s="118"/>
    </row>
    <row r="21" spans="2:10" s="117" customFormat="1" ht="17.25" customHeight="1">
      <c r="B21" s="236" t="s">
        <v>77</v>
      </c>
      <c r="C21" s="237"/>
      <c r="D21" s="237"/>
      <c r="E21" s="237"/>
      <c r="F21" s="104">
        <v>0</v>
      </c>
      <c r="G21" s="104">
        <v>0</v>
      </c>
      <c r="H21" s="104">
        <v>2016</v>
      </c>
      <c r="I21" s="104">
        <v>0</v>
      </c>
      <c r="J21" s="118"/>
    </row>
    <row r="22" spans="2:10" s="117" customFormat="1" ht="17.25" customHeight="1">
      <c r="B22" s="236" t="s">
        <v>96</v>
      </c>
      <c r="C22" s="237"/>
      <c r="D22" s="237"/>
      <c r="E22" s="237"/>
      <c r="F22" s="104">
        <v>-2519</v>
      </c>
      <c r="G22" s="104">
        <v>-2883</v>
      </c>
      <c r="H22" s="104">
        <v>-3748</v>
      </c>
      <c r="I22" s="104">
        <f>F22/H22*100-100</f>
        <v>-32.79082177161152</v>
      </c>
      <c r="J22" s="118"/>
    </row>
    <row r="23" spans="2:10" s="117" customFormat="1" ht="17.25" customHeight="1">
      <c r="B23" s="236" t="s">
        <v>78</v>
      </c>
      <c r="C23" s="237"/>
      <c r="D23" s="237"/>
      <c r="E23" s="237"/>
      <c r="F23" s="104">
        <v>0</v>
      </c>
      <c r="G23" s="104">
        <v>0</v>
      </c>
      <c r="H23" s="104">
        <v>798</v>
      </c>
      <c r="I23" s="104">
        <f>F23/H23*100-100</f>
        <v>-100</v>
      </c>
      <c r="J23" s="118"/>
    </row>
    <row r="24" spans="2:10" s="117" customFormat="1" ht="17.25" customHeight="1">
      <c r="B24" s="236" t="s">
        <v>79</v>
      </c>
      <c r="C24" s="237"/>
      <c r="D24" s="237"/>
      <c r="E24" s="237"/>
      <c r="F24" s="104">
        <v>-386</v>
      </c>
      <c r="G24" s="104">
        <v>0</v>
      </c>
      <c r="H24" s="104">
        <v>-1069</v>
      </c>
      <c r="I24" s="104">
        <v>0</v>
      </c>
      <c r="J24" s="118"/>
    </row>
    <row r="25" spans="2:10" s="117" customFormat="1" ht="17.25" customHeight="1">
      <c r="B25" s="236" t="s">
        <v>80</v>
      </c>
      <c r="C25" s="237"/>
      <c r="D25" s="237"/>
      <c r="E25" s="237"/>
      <c r="F25" s="104">
        <v>0</v>
      </c>
      <c r="G25" s="104">
        <v>0</v>
      </c>
      <c r="H25" s="104">
        <v>0</v>
      </c>
      <c r="I25" s="104">
        <v>0</v>
      </c>
      <c r="J25" s="118"/>
    </row>
    <row r="26" spans="2:10" s="117" customFormat="1" ht="17.25" customHeight="1">
      <c r="B26" s="236" t="s">
        <v>81</v>
      </c>
      <c r="C26" s="237"/>
      <c r="D26" s="237"/>
      <c r="E26" s="237"/>
      <c r="F26" s="104">
        <v>0</v>
      </c>
      <c r="G26" s="104">
        <v>0</v>
      </c>
      <c r="H26" s="104">
        <v>0</v>
      </c>
      <c r="I26" s="104">
        <v>0</v>
      </c>
      <c r="J26" s="118"/>
    </row>
    <row r="27" spans="2:10" s="117" customFormat="1" ht="17.25" customHeight="1">
      <c r="B27" s="236" t="s">
        <v>82</v>
      </c>
      <c r="C27" s="237"/>
      <c r="D27" s="237"/>
      <c r="E27" s="237"/>
      <c r="F27" s="104">
        <v>0</v>
      </c>
      <c r="G27" s="104">
        <v>0</v>
      </c>
      <c r="H27" s="104">
        <v>0</v>
      </c>
      <c r="I27" s="104">
        <v>0</v>
      </c>
      <c r="J27" s="118"/>
    </row>
    <row r="28" spans="2:10" s="117" customFormat="1" ht="17.25" customHeight="1">
      <c r="B28" s="236" t="s">
        <v>83</v>
      </c>
      <c r="C28" s="237"/>
      <c r="D28" s="237"/>
      <c r="E28" s="237"/>
      <c r="F28" s="104">
        <v>0</v>
      </c>
      <c r="G28" s="104">
        <v>0</v>
      </c>
      <c r="H28" s="104">
        <v>0</v>
      </c>
      <c r="I28" s="104">
        <v>0</v>
      </c>
      <c r="J28" s="118"/>
    </row>
    <row r="29" spans="2:10" s="151" customFormat="1" ht="17.25" customHeight="1">
      <c r="B29" s="242" t="s">
        <v>84</v>
      </c>
      <c r="C29" s="243"/>
      <c r="D29" s="243"/>
      <c r="E29" s="243"/>
      <c r="F29" s="148">
        <f>SUM(F21:F28)</f>
        <v>-2905</v>
      </c>
      <c r="G29" s="148">
        <f>SUM(G21:G28)</f>
        <v>-2883</v>
      </c>
      <c r="H29" s="154">
        <f>SUM(H21:H28)</f>
        <v>-2003</v>
      </c>
      <c r="I29" s="148">
        <f>F29/H29*100-100</f>
        <v>45.032451323015465</v>
      </c>
      <c r="J29" s="150"/>
    </row>
    <row r="30" spans="2:10" s="151" customFormat="1" ht="15" customHeight="1">
      <c r="B30" s="242" t="s">
        <v>85</v>
      </c>
      <c r="C30" s="243"/>
      <c r="D30" s="243"/>
      <c r="E30" s="243"/>
      <c r="F30" s="148">
        <f>F11+F17+F19+F29</f>
        <v>1467</v>
      </c>
      <c r="G30" s="148">
        <f>G11+G17+G19+G29</f>
        <v>-2204</v>
      </c>
      <c r="H30" s="154">
        <f>H11+H17+H19+H29</f>
        <v>-1785</v>
      </c>
      <c r="I30" s="148">
        <f>F30/H30*100-100</f>
        <v>-182.1848739495798</v>
      </c>
      <c r="J30" s="150"/>
    </row>
    <row r="31" spans="2:10" s="117" customFormat="1" ht="15" customHeight="1">
      <c r="B31" s="240" t="s">
        <v>86</v>
      </c>
      <c r="C31" s="241"/>
      <c r="D31" s="241"/>
      <c r="E31" s="241"/>
      <c r="F31" s="133"/>
      <c r="G31" s="133"/>
      <c r="H31" s="144"/>
      <c r="I31" s="134"/>
      <c r="J31" s="118"/>
    </row>
    <row r="32" spans="2:10" s="117" customFormat="1" ht="15" customHeight="1">
      <c r="B32" s="236" t="s">
        <v>87</v>
      </c>
      <c r="C32" s="237"/>
      <c r="D32" s="237"/>
      <c r="E32" s="237"/>
      <c r="F32" s="104">
        <v>0</v>
      </c>
      <c r="G32" s="104">
        <v>0</v>
      </c>
      <c r="H32" s="104">
        <v>0</v>
      </c>
      <c r="I32" s="104">
        <v>0</v>
      </c>
      <c r="J32" s="118"/>
    </row>
    <row r="33" spans="2:10" s="117" customFormat="1" ht="15" customHeight="1">
      <c r="B33" s="236" t="s">
        <v>88</v>
      </c>
      <c r="C33" s="237"/>
      <c r="D33" s="237"/>
      <c r="E33" s="237"/>
      <c r="F33" s="104">
        <v>0</v>
      </c>
      <c r="G33" s="104">
        <v>5000</v>
      </c>
      <c r="H33" s="104">
        <v>8000</v>
      </c>
      <c r="I33" s="104">
        <f aca="true" t="shared" si="0" ref="I33:I39">F33/H33*100-100</f>
        <v>-100</v>
      </c>
      <c r="J33" s="118"/>
    </row>
    <row r="34" spans="2:10" s="117" customFormat="1" ht="15" customHeight="1">
      <c r="B34" s="236" t="s">
        <v>89</v>
      </c>
      <c r="C34" s="237"/>
      <c r="D34" s="237"/>
      <c r="E34" s="237"/>
      <c r="F34" s="104">
        <v>-3155</v>
      </c>
      <c r="G34" s="104">
        <v>-6429</v>
      </c>
      <c r="H34" s="104">
        <v>-9006</v>
      </c>
      <c r="I34" s="104">
        <f t="shared" si="0"/>
        <v>-64.96779924494781</v>
      </c>
      <c r="J34" s="118"/>
    </row>
    <row r="35" spans="2:10" s="151" customFormat="1" ht="16.5" customHeight="1">
      <c r="B35" s="242" t="s">
        <v>90</v>
      </c>
      <c r="C35" s="243"/>
      <c r="D35" s="243"/>
      <c r="E35" s="243"/>
      <c r="F35" s="148">
        <f>SUM(F32:F34)</f>
        <v>-3155</v>
      </c>
      <c r="G35" s="148">
        <f>SUM(G32:G34)</f>
        <v>-1429</v>
      </c>
      <c r="H35" s="154">
        <f>SUM(H32:H34)</f>
        <v>-1006</v>
      </c>
      <c r="I35" s="148">
        <f t="shared" si="0"/>
        <v>213.6182902584493</v>
      </c>
      <c r="J35" s="150"/>
    </row>
    <row r="36" spans="2:10" s="151" customFormat="1" ht="16.5" customHeight="1">
      <c r="B36" s="242" t="s">
        <v>91</v>
      </c>
      <c r="C36" s="243"/>
      <c r="D36" s="243"/>
      <c r="E36" s="243"/>
      <c r="F36" s="148">
        <f>F30+F35</f>
        <v>-1688</v>
      </c>
      <c r="G36" s="148">
        <f>G30+G35</f>
        <v>-3633</v>
      </c>
      <c r="H36" s="154">
        <f>H30+H35</f>
        <v>-2791</v>
      </c>
      <c r="I36" s="148">
        <f t="shared" si="0"/>
        <v>-39.51988534575421</v>
      </c>
      <c r="J36" s="150"/>
    </row>
    <row r="37" spans="2:10" s="117" customFormat="1" ht="16.5" customHeight="1">
      <c r="B37" s="236" t="s">
        <v>92</v>
      </c>
      <c r="C37" s="237"/>
      <c r="D37" s="237"/>
      <c r="E37" s="237"/>
      <c r="F37" s="104">
        <v>2221</v>
      </c>
      <c r="G37" s="104">
        <v>5011</v>
      </c>
      <c r="H37" s="104">
        <v>5012</v>
      </c>
      <c r="I37" s="104">
        <f t="shared" si="0"/>
        <v>-55.68635275339186</v>
      </c>
      <c r="J37" s="118"/>
    </row>
    <row r="38" spans="2:10" s="117" customFormat="1" ht="16.5" customHeight="1">
      <c r="B38" s="236" t="s">
        <v>93</v>
      </c>
      <c r="C38" s="237"/>
      <c r="D38" s="237"/>
      <c r="E38" s="237"/>
      <c r="F38" s="104">
        <v>0</v>
      </c>
      <c r="G38" s="104">
        <v>0</v>
      </c>
      <c r="H38" s="104">
        <v>0</v>
      </c>
      <c r="I38" s="104">
        <v>0</v>
      </c>
      <c r="J38" s="118"/>
    </row>
    <row r="39" spans="2:10" s="151" customFormat="1" ht="16.5" customHeight="1">
      <c r="B39" s="242" t="s">
        <v>94</v>
      </c>
      <c r="C39" s="243"/>
      <c r="D39" s="243"/>
      <c r="E39" s="243"/>
      <c r="F39" s="148">
        <f>SUM(F36:F38)</f>
        <v>533</v>
      </c>
      <c r="G39" s="148">
        <f>SUM(G36:G38)</f>
        <v>1378</v>
      </c>
      <c r="H39" s="154">
        <f>SUM(H36:H38)</f>
        <v>2221</v>
      </c>
      <c r="I39" s="148">
        <f t="shared" si="0"/>
        <v>-76.0018009905448</v>
      </c>
      <c r="J39" s="150"/>
    </row>
    <row r="40" spans="2:10" s="117" customFormat="1" ht="16.5" customHeight="1">
      <c r="B40" s="236" t="s">
        <v>95</v>
      </c>
      <c r="C40" s="237"/>
      <c r="D40" s="237"/>
      <c r="E40" s="237"/>
      <c r="F40" s="104"/>
      <c r="G40" s="104"/>
      <c r="H40" s="104">
        <v>0</v>
      </c>
      <c r="I40" s="104"/>
      <c r="J40" s="118"/>
    </row>
    <row r="41" spans="2:10" s="117" customFormat="1" ht="16.5" customHeight="1">
      <c r="B41" s="145"/>
      <c r="C41" s="116"/>
      <c r="D41" s="116"/>
      <c r="E41" s="116"/>
      <c r="F41" s="116"/>
      <c r="G41" s="116"/>
      <c r="H41" s="120"/>
      <c r="I41" s="120"/>
      <c r="J41" s="118"/>
    </row>
    <row r="42" spans="2:10" s="117" customFormat="1" ht="16.5" customHeight="1">
      <c r="B42" s="145"/>
      <c r="C42" s="116"/>
      <c r="D42" s="116"/>
      <c r="E42" s="116"/>
      <c r="F42" s="116"/>
      <c r="G42" s="116"/>
      <c r="H42" s="120"/>
      <c r="I42" s="120"/>
      <c r="J42" s="118"/>
    </row>
    <row r="43" spans="2:9" s="117" customFormat="1" ht="15" customHeight="1" thickBot="1">
      <c r="B43" s="244"/>
      <c r="C43" s="245"/>
      <c r="D43" s="146" t="s">
        <v>58</v>
      </c>
      <c r="E43" s="246" t="s">
        <v>59</v>
      </c>
      <c r="F43" s="247"/>
      <c r="G43" s="247"/>
      <c r="H43" s="245"/>
      <c r="I43" s="147"/>
    </row>
    <row r="44" spans="2:9" s="117" customFormat="1" ht="15" customHeight="1">
      <c r="B44" s="119"/>
      <c r="C44" s="116"/>
      <c r="D44" s="116"/>
      <c r="E44" s="116"/>
      <c r="F44" s="116"/>
      <c r="G44" s="116"/>
      <c r="H44" s="121"/>
      <c r="I44" s="166"/>
    </row>
    <row r="45" spans="2:9" s="117" customFormat="1" ht="15" customHeight="1">
      <c r="B45" s="122"/>
      <c r="C45" s="116"/>
      <c r="D45" s="116"/>
      <c r="E45" s="116"/>
      <c r="F45" s="116"/>
      <c r="G45" s="116"/>
      <c r="H45" s="121"/>
      <c r="I45" s="167"/>
    </row>
    <row r="46" spans="2:9" s="117" customFormat="1" ht="15" customHeight="1">
      <c r="B46" s="122"/>
      <c r="C46" s="116"/>
      <c r="D46" s="116"/>
      <c r="E46" s="116"/>
      <c r="F46" s="116"/>
      <c r="G46" s="116"/>
      <c r="H46" s="121"/>
      <c r="I46" s="167"/>
    </row>
    <row r="47" spans="2:9" ht="12.75">
      <c r="B47" s="113"/>
      <c r="C47" s="114"/>
      <c r="D47" s="114"/>
      <c r="E47" s="114"/>
      <c r="F47" s="114"/>
      <c r="G47" s="114"/>
      <c r="H47" s="115"/>
      <c r="I47" s="168"/>
    </row>
    <row r="48" spans="2:9" ht="12.75">
      <c r="B48" s="113"/>
      <c r="C48" s="114"/>
      <c r="D48" s="114"/>
      <c r="E48" s="114"/>
      <c r="F48" s="114"/>
      <c r="G48" s="114"/>
      <c r="H48" s="115"/>
      <c r="I48" s="168"/>
    </row>
    <row r="49" spans="2:9" ht="12.75">
      <c r="B49" s="113"/>
      <c r="C49" s="114"/>
      <c r="D49" s="114"/>
      <c r="E49" s="114"/>
      <c r="F49" s="114"/>
      <c r="G49" s="114"/>
      <c r="H49" s="115"/>
      <c r="I49" s="168"/>
    </row>
    <row r="50" spans="2:9" ht="13.5" thickBot="1">
      <c r="B50" s="123"/>
      <c r="C50" s="124"/>
      <c r="D50" s="124"/>
      <c r="E50" s="124"/>
      <c r="F50" s="124"/>
      <c r="G50" s="124"/>
      <c r="H50" s="125"/>
      <c r="I50" s="169"/>
    </row>
    <row r="51" spans="2:9" ht="12.75">
      <c r="B51" s="113"/>
      <c r="C51" s="114"/>
      <c r="D51" s="114"/>
      <c r="E51" s="114"/>
      <c r="F51" s="114"/>
      <c r="G51" s="114"/>
      <c r="H51" s="115"/>
      <c r="I51" s="170"/>
    </row>
    <row r="52" spans="2:9" ht="12.75">
      <c r="B52" s="113"/>
      <c r="C52" s="114"/>
      <c r="D52" s="114"/>
      <c r="E52" s="114"/>
      <c r="F52" s="114"/>
      <c r="G52" s="114"/>
      <c r="H52" s="115"/>
      <c r="I52" s="168"/>
    </row>
    <row r="53" spans="2:9" ht="12.75">
      <c r="B53" s="113"/>
      <c r="C53" s="114"/>
      <c r="D53" s="114"/>
      <c r="E53" s="114"/>
      <c r="F53" s="114"/>
      <c r="G53" s="114"/>
      <c r="H53" s="115"/>
      <c r="I53" s="168"/>
    </row>
    <row r="54" spans="2:9" ht="13.5" thickBot="1">
      <c r="B54" s="126"/>
      <c r="C54" s="127"/>
      <c r="D54" s="127"/>
      <c r="E54" s="127"/>
      <c r="F54" s="127"/>
      <c r="G54" s="127"/>
      <c r="H54" s="128"/>
      <c r="I54" s="171"/>
    </row>
    <row r="55" ht="13.5" thickTop="1"/>
  </sheetData>
  <sheetProtection/>
  <mergeCells count="41">
    <mergeCell ref="B37:E37"/>
    <mergeCell ref="B38:E38"/>
    <mergeCell ref="B39:E39"/>
    <mergeCell ref="B40:E40"/>
    <mergeCell ref="B2:D2"/>
    <mergeCell ref="B32:E32"/>
    <mergeCell ref="B33:E33"/>
    <mergeCell ref="B34:E34"/>
    <mergeCell ref="B35:E35"/>
    <mergeCell ref="B36:E36"/>
    <mergeCell ref="B43:C43"/>
    <mergeCell ref="E43:H43"/>
    <mergeCell ref="I6:I7"/>
    <mergeCell ref="B6:E7"/>
    <mergeCell ref="B10:E10"/>
    <mergeCell ref="B8:E8"/>
    <mergeCell ref="B29:E29"/>
    <mergeCell ref="B30:E30"/>
    <mergeCell ref="B31:E31"/>
    <mergeCell ref="B23:E23"/>
    <mergeCell ref="B24:E24"/>
    <mergeCell ref="B25:E25"/>
    <mergeCell ref="B26:E26"/>
    <mergeCell ref="B27:E27"/>
    <mergeCell ref="B28:E28"/>
    <mergeCell ref="B19:E19"/>
    <mergeCell ref="B20:E20"/>
    <mergeCell ref="B21:E21"/>
    <mergeCell ref="B22:E22"/>
    <mergeCell ref="B18:E18"/>
    <mergeCell ref="B9:E9"/>
    <mergeCell ref="B11:E11"/>
    <mergeCell ref="B12:E12"/>
    <mergeCell ref="B13:E13"/>
    <mergeCell ref="B14:E14"/>
    <mergeCell ref="B3:D3"/>
    <mergeCell ref="E3:F3"/>
    <mergeCell ref="B5:D5"/>
    <mergeCell ref="B15:E15"/>
    <mergeCell ref="B16:E16"/>
    <mergeCell ref="B17:E17"/>
  </mergeCells>
  <printOptions/>
  <pageMargins left="0.7086614173228347" right="0.7086614173228347" top="0.7480314960629921" bottom="0.7480314960629921" header="0.31496062992125984" footer="0.31496062992125984"/>
  <pageSetup firstPageNumber="3" useFirstPageNumber="1" horizontalDpi="600" verticalDpi="600" orientation="landscape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heidari_r</dc:creator>
  <cp:keywords/>
  <dc:description/>
  <cp:lastModifiedBy>esmaeili.l</cp:lastModifiedBy>
  <cp:lastPrinted>2015-01-20T12:33:44Z</cp:lastPrinted>
  <dcterms:created xsi:type="dcterms:W3CDTF">2010-01-20T07:28:21Z</dcterms:created>
  <dcterms:modified xsi:type="dcterms:W3CDTF">2015-01-20T12:37:49Z</dcterms:modified>
  <cp:category/>
  <cp:version/>
  <cp:contentType/>
  <cp:contentStatus/>
</cp:coreProperties>
</file>