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8565" yWindow="0" windowWidth="11715" windowHeight="7905" tabRatio="958"/>
  </bookViews>
  <sheets>
    <sheet name="صفحه اول" sheetId="28" r:id="rId1"/>
    <sheet name="صورت سود و زیان" sheetId="27" r:id="rId2"/>
    <sheet name="اهم برنامه ها و مفروضات" sheetId="26" r:id="rId3"/>
    <sheet name="ظرفیت ها" sheetId="24" r:id="rId4"/>
    <sheet name="اولین پیش بینی و عملکرد واقعی" sheetId="34" r:id="rId5"/>
    <sheet name="فروش" sheetId="29" r:id="rId6"/>
    <sheet name="ب ت ش" sheetId="41" r:id="rId7"/>
    <sheet name="گردش موجودی کالا " sheetId="42" r:id="rId8"/>
    <sheet name="خرید" sheetId="43" r:id="rId9"/>
    <sheet name="سربار" sheetId="8" r:id="rId10"/>
    <sheet name="اداری و عمومی" sheetId="10" r:id="rId11"/>
    <sheet name="سایر درآمد(هزینه)های عملیاتی" sheetId="11" r:id="rId12"/>
    <sheet name="سایر درآمد(هزینه)های غیرعملیاتی" sheetId="12" r:id="rId13"/>
    <sheet name="صورت وضعیت پرتفوی و سود سهام" sheetId="38" r:id="rId14"/>
    <sheet name="هزینه مالی و تسهیلات" sheetId="31" r:id="rId15"/>
    <sheet name="طرح سرمایه ای" sheetId="13" r:id="rId16"/>
    <sheet name="صورت منابع و مصارف نقدی" sheetId="1" r:id="rId17"/>
    <sheet name="صورت منابع و مصارف ارزی" sheetId="36" r:id="rId18"/>
  </sheets>
  <externalReferences>
    <externalReference r:id="rId19"/>
    <externalReference r:id="rId20"/>
    <externalReference r:id="rId21"/>
  </externalReferences>
  <definedNames>
    <definedName name="LastCell" localSheetId="10">'اداری و عمومی'!#REF!</definedName>
    <definedName name="LastCell" localSheetId="6">'[1]صورت منابع و مصارف نقدی'!#REF!</definedName>
    <definedName name="LastCell" localSheetId="8">خرید!$AP$12</definedName>
    <definedName name="LastCell" localSheetId="11">'سایر درآمد(هزینه)های عملیاتی'!#REF!</definedName>
    <definedName name="LastCell" localSheetId="12">'سایر درآمد(هزینه)های غیرعملیاتی'!#REF!</definedName>
    <definedName name="LastCell" localSheetId="9">سربار!#REF!</definedName>
    <definedName name="LastCell" localSheetId="15">'طرح سرمایه ای'!#REF!</definedName>
    <definedName name="LastCell" localSheetId="5">فروش!#REF!</definedName>
    <definedName name="LastCell" localSheetId="7">'گردش موجودی کالا '!#REF!</definedName>
    <definedName name="o">'[2]صورت منابع و مصارف نقدی'!#REF!</definedName>
    <definedName name="_xlnm.Print_Area" localSheetId="10">'اداری و عمومی'!$A$1:$F$19</definedName>
    <definedName name="_xlnm.Print_Area" localSheetId="4">'اولین پیش بینی و عملکرد واقعی'!$A$1:$AC$27</definedName>
    <definedName name="_xlnm.Print_Area" localSheetId="2">'اهم برنامه ها و مفروضات'!$A$1:$S$39</definedName>
    <definedName name="_xlnm.Print_Area" localSheetId="6">'ب ت ش'!$A$1:$G$54</definedName>
    <definedName name="_xlnm.Print_Area" localSheetId="8">خرید!$A$1:$AP$16</definedName>
    <definedName name="_xlnm.Print_Area" localSheetId="11">'سایر درآمد(هزینه)های عملیاتی'!$A$1:$F$26</definedName>
    <definedName name="_xlnm.Print_Area" localSheetId="12">'سایر درآمد(هزینه)های غیرعملیاتی'!$B$1:$F$27</definedName>
    <definedName name="_xlnm.Print_Area" localSheetId="9">سربار!$A$1:$R$24</definedName>
    <definedName name="_xlnm.Print_Area" localSheetId="0">'صفحه اول'!$A$1:$H$29</definedName>
    <definedName name="_xlnm.Print_Area" localSheetId="1">'صورت سود و زیان'!$A$1:$M$36</definedName>
    <definedName name="_xlnm.Print_Area" localSheetId="17">'صورت منابع و مصارف ارزی'!$A$1:$L$23</definedName>
    <definedName name="_xlnm.Print_Area" localSheetId="16">'صورت منابع و مصارف نقدی'!$A$1:$E$36</definedName>
    <definedName name="_xlnm.Print_Area" localSheetId="13">'صورت وضعیت پرتفوی و سود سهام'!$B$1:$AH$32</definedName>
    <definedName name="_xlnm.Print_Area" localSheetId="15">'طرح سرمایه ای'!$A$1:$Z$34</definedName>
    <definedName name="_xlnm.Print_Area" localSheetId="3">'ظرفیت ها'!$A$1:$O$40</definedName>
    <definedName name="_xlnm.Print_Area" localSheetId="5">فروش!$A$1:$T$23</definedName>
    <definedName name="_xlnm.Print_Area" localSheetId="7">'گردش موجودی کالا '!$A$1:$AF$18</definedName>
    <definedName name="_xlnm.Print_Area" localSheetId="14">'هزینه مالی و تسهیلات'!$A$1:$V$44</definedName>
    <definedName name="StartCell" localSheetId="10">'اداری و عمومی'!$B$8</definedName>
    <definedName name="StartCell" localSheetId="8">خرید!$B$8</definedName>
    <definedName name="StartCell" localSheetId="11">'سایر درآمد(هزینه)های عملیاتی'!#REF!</definedName>
    <definedName name="StartCell" localSheetId="12">'سایر درآمد(هزینه)های غیرعملیاتی'!#REF!</definedName>
    <definedName name="StartCell" localSheetId="9">سربار!$B$8</definedName>
    <definedName name="StartCell" localSheetId="15">'طرح سرمایه ای'!$A$25</definedName>
    <definedName name="StartCell" localSheetId="5">فروش!$B$11</definedName>
    <definedName name="StartCell" localSheetId="7">'گردش موجودی کالا '!#REF!</definedName>
    <definedName name="خريد2">'[2]صورت منابع و مصارف نقدی'!#REF!</definedName>
  </definedNames>
  <calcPr calcId="124519"/>
  <fileRecoveryPr autoRecover="0"/>
</workbook>
</file>

<file path=xl/calcChain.xml><?xml version="1.0" encoding="utf-8"?>
<calcChain xmlns="http://schemas.openxmlformats.org/spreadsheetml/2006/main">
  <c r="L29" i="27"/>
  <c r="X10" i="43" l="1"/>
  <c r="X9"/>
  <c r="G10" i="41"/>
  <c r="G11"/>
  <c r="AD16" i="43"/>
  <c r="AF16"/>
  <c r="AF15"/>
  <c r="AJ16"/>
  <c r="AJ15"/>
  <c r="AF12" l="1"/>
  <c r="AD10"/>
  <c r="AD9"/>
  <c r="T10"/>
  <c r="J15"/>
  <c r="L15"/>
  <c r="L14"/>
  <c r="P15"/>
  <c r="F9" i="41"/>
  <c r="D9"/>
  <c r="H10" i="43"/>
  <c r="H9"/>
  <c r="J12"/>
  <c r="F12" i="41" l="1"/>
  <c r="G12" s="1"/>
  <c r="D12"/>
  <c r="C12" i="11" l="1"/>
  <c r="N18" i="29" l="1"/>
  <c r="F18"/>
  <c r="D12" i="34"/>
  <c r="AF15" i="42" l="1"/>
  <c r="X15"/>
  <c r="V15"/>
  <c r="T10" l="1"/>
  <c r="AB10" s="1"/>
  <c r="T11"/>
  <c r="AB11" s="1"/>
  <c r="T9"/>
  <c r="AB9" s="1"/>
  <c r="R10"/>
  <c r="Z10" s="1"/>
  <c r="R11"/>
  <c r="Z11" s="1"/>
  <c r="R9"/>
  <c r="Z9" s="1"/>
  <c r="L15"/>
  <c r="P15"/>
  <c r="N15"/>
  <c r="J15"/>
  <c r="H15"/>
  <c r="F17" i="41"/>
  <c r="F20"/>
  <c r="D17"/>
  <c r="D20"/>
  <c r="AL10" i="43"/>
  <c r="AL9"/>
  <c r="AH12"/>
  <c r="Z10"/>
  <c r="AJ10" s="1"/>
  <c r="V12"/>
  <c r="V10"/>
  <c r="V9"/>
  <c r="R12"/>
  <c r="N10"/>
  <c r="L12"/>
  <c r="P14" i="29"/>
  <c r="P12"/>
  <c r="P11"/>
  <c r="AP10" i="43" l="1"/>
  <c r="AN10" s="1"/>
  <c r="AB15" i="42"/>
  <c r="T15"/>
  <c r="G42" i="41"/>
  <c r="G43"/>
  <c r="G44"/>
  <c r="G48" l="1"/>
  <c r="G47"/>
  <c r="G46"/>
  <c r="G45"/>
  <c r="G41"/>
  <c r="G40"/>
  <c r="G39"/>
  <c r="G38"/>
  <c r="G37"/>
  <c r="G49" l="1"/>
  <c r="AH29" i="38"/>
  <c r="F25" i="12"/>
  <c r="D25"/>
  <c r="D23" i="8" l="1"/>
  <c r="E32" i="1"/>
  <c r="E19"/>
  <c r="E33" l="1"/>
  <c r="E35" s="1"/>
  <c r="R29" i="38"/>
  <c r="AB27"/>
  <c r="L27"/>
  <c r="D17" i="10" l="1"/>
  <c r="L25" i="13" l="1"/>
  <c r="L27" s="1"/>
  <c r="J27"/>
  <c r="H27"/>
  <c r="F27"/>
  <c r="D27"/>
  <c r="R19"/>
  <c r="P19"/>
  <c r="Z17"/>
  <c r="Z16"/>
  <c r="X15"/>
  <c r="X19" s="1"/>
  <c r="F19"/>
  <c r="D19"/>
  <c r="N17"/>
  <c r="N16"/>
  <c r="L15"/>
  <c r="N15" s="1"/>
  <c r="H43" i="31"/>
  <c r="F43"/>
  <c r="H22" i="8"/>
  <c r="H21"/>
  <c r="P22"/>
  <c r="P21"/>
  <c r="J23"/>
  <c r="R23"/>
  <c r="T18" i="29"/>
  <c r="L18"/>
  <c r="L16" i="36"/>
  <c r="L17"/>
  <c r="L18"/>
  <c r="L19"/>
  <c r="F18"/>
  <c r="F17"/>
  <c r="F16"/>
  <c r="J13"/>
  <c r="C13"/>
  <c r="L10"/>
  <c r="L13" s="1"/>
  <c r="F10"/>
  <c r="F13" s="1"/>
  <c r="C32" i="1"/>
  <c r="C19"/>
  <c r="P26" i="31"/>
  <c r="N26"/>
  <c r="J26"/>
  <c r="H26"/>
  <c r="P18"/>
  <c r="P27" s="1"/>
  <c r="N18"/>
  <c r="J18"/>
  <c r="H18"/>
  <c r="H27" s="1"/>
  <c r="J27" l="1"/>
  <c r="J28" s="1"/>
  <c r="H23" i="8"/>
  <c r="N27" i="31"/>
  <c r="L19" i="13"/>
  <c r="N19"/>
  <c r="F20" i="36"/>
  <c r="F21" s="1"/>
  <c r="L20"/>
  <c r="L21"/>
  <c r="P28" i="31"/>
  <c r="N28"/>
  <c r="H28"/>
  <c r="Z15" i="13"/>
  <c r="Z19" s="1"/>
  <c r="C33" i="1"/>
  <c r="C35" s="1"/>
  <c r="T21" i="31"/>
  <c r="T26" s="1"/>
  <c r="T27" s="1"/>
  <c r="T28" s="1"/>
  <c r="T30" s="1"/>
  <c r="T33" s="1"/>
  <c r="F26"/>
  <c r="F27" s="1"/>
  <c r="F28" s="1"/>
  <c r="F30" s="1"/>
  <c r="F33" s="1"/>
  <c r="D17" i="12" l="1"/>
  <c r="F17"/>
  <c r="E12" i="11"/>
  <c r="F17" i="10"/>
  <c r="J18" i="29"/>
  <c r="J21" s="1"/>
  <c r="R18"/>
  <c r="R21" s="1"/>
  <c r="N14" i="26"/>
  <c r="L34" i="27"/>
  <c r="J34"/>
  <c r="L12"/>
  <c r="J12"/>
  <c r="L8"/>
  <c r="J8"/>
  <c r="L13" l="1"/>
  <c r="L16" s="1"/>
  <c r="L18" s="1"/>
  <c r="L21" s="1"/>
  <c r="L26" s="1"/>
  <c r="J13"/>
  <c r="J16" s="1"/>
  <c r="J18" s="1"/>
  <c r="J21" s="1"/>
  <c r="J26" s="1"/>
  <c r="J30" s="1"/>
  <c r="L31" l="1"/>
  <c r="L35" s="1"/>
  <c r="H27" s="1"/>
  <c r="J29" s="1"/>
  <c r="J31" s="1"/>
  <c r="J35" s="1"/>
  <c r="G9" i="41"/>
  <c r="N9" i="43"/>
  <c r="P14"/>
  <c r="N15" s="1"/>
  <c r="T9" s="1"/>
  <c r="P12"/>
  <c r="Z9" l="1"/>
  <c r="T12"/>
  <c r="Z12" l="1"/>
  <c r="AH16"/>
  <c r="AJ9" s="1"/>
  <c r="AJ12" s="1"/>
  <c r="AP9" l="1"/>
  <c r="AP12" s="1"/>
  <c r="AN9" l="1"/>
</calcChain>
</file>

<file path=xl/sharedStrings.xml><?xml version="1.0" encoding="utf-8"?>
<sst xmlns="http://schemas.openxmlformats.org/spreadsheetml/2006/main" count="1160" uniqueCount="440">
  <si>
    <t>دريافتها :</t>
  </si>
  <si>
    <t>دريافت تسهيلات</t>
  </si>
  <si>
    <t>جمع دريافتها</t>
  </si>
  <si>
    <t>پرداختها :</t>
  </si>
  <si>
    <t>خريدمواد اوليه</t>
  </si>
  <si>
    <t>حقوق ودستمزد ومزاياي كاركنان</t>
  </si>
  <si>
    <t>سايرهزينه ها</t>
  </si>
  <si>
    <t>پرداخت سودسهام</t>
  </si>
  <si>
    <t>پرداخت ماليات عملكرد</t>
  </si>
  <si>
    <t>بازپرداخت اصل تسهيلات</t>
  </si>
  <si>
    <t>شرح</t>
  </si>
  <si>
    <t>ايجادسپرده وخريد وافزايش سرمايه گذاريها</t>
  </si>
  <si>
    <t>سايرپرداختها</t>
  </si>
  <si>
    <t>جمع پرداختها</t>
  </si>
  <si>
    <t>مبلغ</t>
  </si>
  <si>
    <t>استهلاك</t>
  </si>
  <si>
    <t>ساير هزينه ها</t>
  </si>
  <si>
    <t>مقدار</t>
  </si>
  <si>
    <t>جمع</t>
  </si>
  <si>
    <t>جمع كـل</t>
  </si>
  <si>
    <t xml:space="preserve">نرخ </t>
  </si>
  <si>
    <t>سنجش</t>
  </si>
  <si>
    <t>واحد</t>
  </si>
  <si>
    <t>ضايعات غيرعادي</t>
  </si>
  <si>
    <t>هزينه جذب نشده درتوليد</t>
  </si>
  <si>
    <t>سربارتوليد</t>
  </si>
  <si>
    <t>دستمزدمستقيم توليد</t>
  </si>
  <si>
    <t>سه ماهه اول</t>
  </si>
  <si>
    <t>جمع سربار توليد</t>
  </si>
  <si>
    <t>واحد سنجش</t>
  </si>
  <si>
    <t>هزينه هاي جذب نشده درتوليد</t>
  </si>
  <si>
    <t>جمع مخارج تاپايان سال مالي آتي</t>
  </si>
  <si>
    <t>سايرمنابع</t>
  </si>
  <si>
    <t>تسهيلات</t>
  </si>
  <si>
    <t>سهامداران</t>
  </si>
  <si>
    <t>منابع داخلي</t>
  </si>
  <si>
    <t>ازمحل تسهيلات</t>
  </si>
  <si>
    <t>ازمحل آورده سهامداران</t>
  </si>
  <si>
    <t>ازمحل منابع داخلي شركت</t>
  </si>
  <si>
    <t>نرخ ارز</t>
  </si>
  <si>
    <t>نرخ متوسط</t>
  </si>
  <si>
    <t>نام محصول</t>
  </si>
  <si>
    <t>شرح محصولات</t>
  </si>
  <si>
    <t>سال آتی</t>
  </si>
  <si>
    <t>محصول الف</t>
  </si>
  <si>
    <t>محصول ب</t>
  </si>
  <si>
    <t>محصول ج</t>
  </si>
  <si>
    <t>فروش داخلی</t>
  </si>
  <si>
    <t>ظرفیت اسمی</t>
  </si>
  <si>
    <t>ظرفیت عملی</t>
  </si>
  <si>
    <t>پیش بینی تاثیر بر میزان تولید</t>
  </si>
  <si>
    <t>تاریخ راه اندازی آزمایشی</t>
  </si>
  <si>
    <t>تاریخ بهره برداری</t>
  </si>
  <si>
    <t>تاریخ توقف</t>
  </si>
  <si>
    <t>تاریخ راه اندازی مجدد</t>
  </si>
  <si>
    <t>فروش خارجی</t>
  </si>
  <si>
    <t>محصول د</t>
  </si>
  <si>
    <t>خلاصه اهم برنامه ها و مفروضات</t>
  </si>
  <si>
    <t>سمت</t>
  </si>
  <si>
    <t>امضا</t>
  </si>
  <si>
    <t>شرکت نمونه (سهامی عام)</t>
  </si>
  <si>
    <t xml:space="preserve">اطلاعات مالی آتی </t>
  </si>
  <si>
    <t>سال منتهي به 13X2/12/29</t>
  </si>
  <si>
    <t>نام</t>
  </si>
  <si>
    <t>...................</t>
  </si>
  <si>
    <t>نرخ و حجم فروش</t>
  </si>
  <si>
    <t></t>
  </si>
  <si>
    <t>نوع ارز</t>
  </si>
  <si>
    <t>........</t>
  </si>
  <si>
    <t>...........</t>
  </si>
  <si>
    <t>یادداشت های توضیحی</t>
  </si>
  <si>
    <t>فروش خالص و درآمد ارایه خدمات</t>
  </si>
  <si>
    <t>بهای تمام شده کالای فروش رفته و خدمات ارایه شده</t>
  </si>
  <si>
    <t>سود ناخالص</t>
  </si>
  <si>
    <t>سایر درآمدهای عملیاتی</t>
  </si>
  <si>
    <t>سایر هزینه های عملیاتی</t>
  </si>
  <si>
    <t>سود عملیاتی</t>
  </si>
  <si>
    <t>مالیات بردرآمد</t>
  </si>
  <si>
    <t>اثر مالیاتی</t>
  </si>
  <si>
    <t>سود خالص</t>
  </si>
  <si>
    <t>تعدیلات سنواتی</t>
  </si>
  <si>
    <t>اندوخته قانونی</t>
  </si>
  <si>
    <t>سود (زیان) انباشته در ابتدای سال</t>
  </si>
  <si>
    <t>سایر اندوخته‌ها</t>
  </si>
  <si>
    <t>سود (زیان) انباشته در پایان سال</t>
  </si>
  <si>
    <t>درصد تغییرات</t>
  </si>
  <si>
    <t>مواد مستقیم مصرفی</t>
  </si>
  <si>
    <t>جمع هزينه هاي توليد</t>
  </si>
  <si>
    <t>موجودی اول دوره</t>
  </si>
  <si>
    <t>موجودی پایان دوره</t>
  </si>
  <si>
    <t>فروش</t>
  </si>
  <si>
    <t>تولید</t>
  </si>
  <si>
    <t>تعداد</t>
  </si>
  <si>
    <t>حقوق و مزایا</t>
  </si>
  <si>
    <t>هزینه انرژی</t>
  </si>
  <si>
    <t>اجاره</t>
  </si>
  <si>
    <t>زیان کاهش ارزش موجودی ها</t>
  </si>
  <si>
    <t>سایر</t>
  </si>
  <si>
    <t>معادل ريالي</t>
  </si>
  <si>
    <t>افزایش طی دوره</t>
  </si>
  <si>
    <t>کاهش طی دوره</t>
  </si>
  <si>
    <t>نوع قرارداد</t>
  </si>
  <si>
    <t>نرخ سود</t>
  </si>
  <si>
    <t>اصل</t>
  </si>
  <si>
    <t>فرع</t>
  </si>
  <si>
    <t xml:space="preserve">   فرع</t>
  </si>
  <si>
    <t xml:space="preserve">مانده </t>
  </si>
  <si>
    <t>مانده</t>
  </si>
  <si>
    <t>میلیون ریال</t>
  </si>
  <si>
    <t>.......</t>
  </si>
  <si>
    <t>(.......)</t>
  </si>
  <si>
    <t>بانک ها:</t>
  </si>
  <si>
    <t>شرکت های گروه</t>
  </si>
  <si>
    <t>سایر اشخاص وابسته</t>
  </si>
  <si>
    <t>سایر اشخاص</t>
  </si>
  <si>
    <t xml:space="preserve">جمع </t>
  </si>
  <si>
    <t>سود و کارمزد سالهای آتی</t>
  </si>
  <si>
    <t>حصه بلند مدت</t>
  </si>
  <si>
    <t>حصه جاری</t>
  </si>
  <si>
    <t>سود، کارمزد و جرایم معوق</t>
  </si>
  <si>
    <t>فروش و پيش دريافت</t>
  </si>
  <si>
    <t>فروش داراييهاي ثابت و سایر دارایی های غیرجاری</t>
  </si>
  <si>
    <t>استردادسپرده ها وفروش سرمايه گذاريها و اوراق بهادار</t>
  </si>
  <si>
    <t xml:space="preserve"> افزايش سرمايه </t>
  </si>
  <si>
    <t>سایر دریافتها</t>
  </si>
  <si>
    <t>خرید انرژی</t>
  </si>
  <si>
    <t>سود پرداختی بابت تامین مالی</t>
  </si>
  <si>
    <t>بازده دریافتی سرمایه گذاری ها</t>
  </si>
  <si>
    <t>خريد و ايجاد داراييهاي ثابت</t>
  </si>
  <si>
    <t>پرداخت بدهيها</t>
  </si>
  <si>
    <t>دایم</t>
  </si>
  <si>
    <t>یادداشت های توضیحی:</t>
  </si>
  <si>
    <t>اهم رویه های حسابداری</t>
  </si>
  <si>
    <t xml:space="preserve">مواد </t>
  </si>
  <si>
    <t>جمع حقوق و مزایا</t>
  </si>
  <si>
    <t xml:space="preserve">موجودي اول دوره </t>
  </si>
  <si>
    <t xml:space="preserve">مصرف </t>
  </si>
  <si>
    <t>موجودي پايان دوره</t>
  </si>
  <si>
    <t>صورت سود و زیان پیش بینی شده</t>
  </si>
  <si>
    <t>الف)</t>
  </si>
  <si>
    <t>ب)</t>
  </si>
  <si>
    <t>ج)</t>
  </si>
  <si>
    <t>یادداشت</t>
  </si>
  <si>
    <t>خالص درآمدها و هزینه های غیرعملیاتی</t>
  </si>
  <si>
    <t>سود (زيان‌) عملیات در حال تداوم قبل از ماليات‌</t>
  </si>
  <si>
    <t>سود (زیان) عملیات در حال تداوم</t>
  </si>
  <si>
    <t>سود (زیان) عملیات متوقف شده قبل از مالیات</t>
  </si>
  <si>
    <t>سود (زیان) انباشته در ابتدای سال- تعدیل شده</t>
  </si>
  <si>
    <t>صورت سود و زيان پیش بینی شده</t>
  </si>
  <si>
    <t>گردش حساب سود (زیان) انباشته پیش بینی شده</t>
  </si>
  <si>
    <t>(........)</t>
  </si>
  <si>
    <t>مازاد(كسري)</t>
  </si>
  <si>
    <t>مانده وجه نقد پايان دوره</t>
  </si>
  <si>
    <t>مانده وجه نقد اول دوره</t>
  </si>
  <si>
    <t>2-</t>
  </si>
  <si>
    <t>یادداشت های توضیحی اطلاعات مالی آتی</t>
  </si>
  <si>
    <t xml:space="preserve">نام محصول </t>
  </si>
  <si>
    <t>افزایش سرمایه</t>
  </si>
  <si>
    <t>ظرفیت:</t>
  </si>
  <si>
    <t>درآمد حاصل از ارایه خدمات</t>
  </si>
  <si>
    <t>جمع فروش</t>
  </si>
  <si>
    <t>موجودي كالاي ساخته شده اول دوره</t>
  </si>
  <si>
    <t>موجودي كالاي ساخته شده پايان دوره</t>
  </si>
  <si>
    <t>4- پیش بینی بهاي تمام شده كالاي فروش رفته:</t>
  </si>
  <si>
    <t>بهای تمام شده</t>
  </si>
  <si>
    <t xml:space="preserve"> خريد طي دوره </t>
  </si>
  <si>
    <t>.........</t>
  </si>
  <si>
    <t>سود (زیان) فروش داراييهاي ثابت</t>
  </si>
  <si>
    <t>سود (زیان) فروش سايرداراييها</t>
  </si>
  <si>
    <t xml:space="preserve"> سودحاصل از سپرده ها </t>
  </si>
  <si>
    <t xml:space="preserve"> درآمد سود سهام</t>
  </si>
  <si>
    <t>ساير درآمدها</t>
  </si>
  <si>
    <t>سایر هزینه ها</t>
  </si>
  <si>
    <t>هزینه های مالی</t>
  </si>
  <si>
    <t>6- پیش بینی ساير درآمدهای عملياتي:</t>
  </si>
  <si>
    <t>7- پیش بینی سایر هزينه هاي عملياتي:</t>
  </si>
  <si>
    <t xml:space="preserve">  ريالي </t>
  </si>
  <si>
    <t xml:space="preserve"> ارزي</t>
  </si>
  <si>
    <t xml:space="preserve">سرمایه گذاری مورد نيازطرح طبق آخرين برآورد  </t>
  </si>
  <si>
    <t>اطلاعات بازده سرمایه گذاری</t>
  </si>
  <si>
    <t>منابع مالی تامین طرح</t>
  </si>
  <si>
    <t>مشخصات کلی طرح :</t>
  </si>
  <si>
    <t xml:space="preserve">مخارج تامین مالی به مبلغ ........ با رعایت استانداردهای حسابداری به ............. تخصیص یافته است. </t>
  </si>
  <si>
    <t xml:space="preserve">نوع طرح :    ايجاد           توسعه             </t>
  </si>
  <si>
    <t xml:space="preserve">       جايگزيني      بهينه سازي</t>
  </si>
  <si>
    <t xml:space="preserve">سرمایه گذاری مورد نيازطرح طبق برآورد اولیه  </t>
  </si>
  <si>
    <t>...........................................</t>
  </si>
  <si>
    <t xml:space="preserve">علت توقف: </t>
  </si>
  <si>
    <t>................</t>
  </si>
  <si>
    <t>هزینه های اداری، عمومی و فروش</t>
  </si>
  <si>
    <t>خلاصه اهم برنامه ها و مفروضات اصلی</t>
  </si>
  <si>
    <t>تغییرات هزینه ها</t>
  </si>
  <si>
    <t>حقوق و دستمزد:</t>
  </si>
  <si>
    <t>تولیدی</t>
  </si>
  <si>
    <t>اداری و فروش</t>
  </si>
  <si>
    <t>نوع</t>
  </si>
  <si>
    <t>مواد اولیه:</t>
  </si>
  <si>
    <t>سایر برنامه ها و مفروضات با اهمیت</t>
  </si>
  <si>
    <t>واقعی</t>
  </si>
  <si>
    <t>در راستای بند 6 ماده 7 دستورالعمل اجرایی افشای اطلاعات شرکت های ثبت شده نزد سازمان بورس و اوراق بهادار، اطلاعات مالی آتی پیوست در تاریخ ......................... به تایید هیئت مدیره شرکت رسیده است.</t>
  </si>
  <si>
    <t>سود (زیان) خالص</t>
  </si>
  <si>
    <t>...............</t>
  </si>
  <si>
    <t>نوع (گروه) محصول</t>
  </si>
  <si>
    <t>............................................................................................................................................................</t>
  </si>
  <si>
    <t>1-2-</t>
  </si>
  <si>
    <t>2-2-</t>
  </si>
  <si>
    <t>1-3-2-</t>
  </si>
  <si>
    <t>2-3-2-</t>
  </si>
  <si>
    <t>3- پیش بینی  فروش و درآمد خدمات:</t>
  </si>
  <si>
    <t>برگشت از فروش و تخفیفات</t>
  </si>
  <si>
    <t>جمع خالص فروش و درآمد خدمات</t>
  </si>
  <si>
    <t>بهاي تمام شده خدمات ارایه شده</t>
  </si>
  <si>
    <t>بهاي تمام شده كالاي   فروش رفته</t>
  </si>
  <si>
    <t>خالص موجودی كالاي درجريان ساخت</t>
  </si>
  <si>
    <t xml:space="preserve">جمع  </t>
  </si>
  <si>
    <t xml:space="preserve">(گروه) محصول د </t>
  </si>
  <si>
    <t>ریال</t>
  </si>
  <si>
    <t>زیان تسعیر ارز</t>
  </si>
  <si>
    <t xml:space="preserve">اوراق مشارکت </t>
  </si>
  <si>
    <t>خالص درآمد اجاره</t>
  </si>
  <si>
    <t>سود (زیان) حاصل از فروش سرمايه گذاري ها</t>
  </si>
  <si>
    <t>عايدات ارزي :</t>
  </si>
  <si>
    <t>فروش صادراتي محصول</t>
  </si>
  <si>
    <t>ارايه خدمات</t>
  </si>
  <si>
    <t>ساير</t>
  </si>
  <si>
    <t>جمع عايدات ارزي</t>
  </si>
  <si>
    <t>مصارف ارزي :</t>
  </si>
  <si>
    <t>مواد اوليه</t>
  </si>
  <si>
    <t>لوازم يدكي وقطعات</t>
  </si>
  <si>
    <t>هزينه هاي سرمايه اي</t>
  </si>
  <si>
    <t>جمع مصارف ارزي</t>
  </si>
  <si>
    <t>مازاد (كسري) عايدات برمصرف ارز</t>
  </si>
  <si>
    <t>.............</t>
  </si>
  <si>
    <t>سود  (زیان) خالص</t>
  </si>
  <si>
    <t xml:space="preserve">سود سهام </t>
  </si>
  <si>
    <t xml:space="preserve"> اهم رویه های حسابداری:</t>
  </si>
  <si>
    <t>1-</t>
  </si>
  <si>
    <t>ظرفیت پیش بینی شده</t>
  </si>
  <si>
    <t>4-2-</t>
  </si>
  <si>
    <t>2- 5-</t>
  </si>
  <si>
    <t>2- 6-</t>
  </si>
  <si>
    <t>2- 7-</t>
  </si>
  <si>
    <t>4-4- وضعیت کارکنان:</t>
  </si>
  <si>
    <t>1-4- جدول گردش مقداری- ریالی موجودی کالا</t>
  </si>
  <si>
    <t>2-4- پیش بینی خرید و مصرف مواد اولیه:</t>
  </si>
  <si>
    <t>3-4- پیش بینی سربارتوليد:</t>
  </si>
  <si>
    <t xml:space="preserve">پیش بینی در تاریخ </t>
  </si>
  <si>
    <t>مقایسه اطلاعات پیش بینی و عملکرد واقعی در سالهای گذشته:</t>
  </si>
  <si>
    <t>توضیح: در صورتیکه طی هر یک از سالهای گذشته، اطلاعات پیش بینی عملکرد سالانه یا جزییات آن، تغییر بااهمیتی نسبت به اطلاعات قبلی داشته است، در ستونهای مجزا به شرح فوق ارائه شود.</t>
  </si>
  <si>
    <t>واحد  سنجش</t>
  </si>
  <si>
    <t>3-2-</t>
  </si>
  <si>
    <t>5- پیش بینی هزينه هاي اداری، عمومي و فروش:</t>
  </si>
  <si>
    <t>یادداشت های مربوط به اقلام مندرج در صورت اطلاعات مالی آتی و سایر اطلاعات مالی آتی</t>
  </si>
  <si>
    <t>تغییر نرخ (درصد)</t>
  </si>
  <si>
    <t xml:space="preserve">تغییر حجم (درصد) </t>
  </si>
  <si>
    <t>توقف و یا بهره برداری</t>
  </si>
  <si>
    <t>تغییر تعداد کارکنان (درصد)</t>
  </si>
  <si>
    <t>نام مواد اولیه</t>
  </si>
  <si>
    <t>تغییر حجم (درصد)</t>
  </si>
  <si>
    <t>اعتبارات اسنادی</t>
  </si>
  <si>
    <t>تاریخ دریافت</t>
  </si>
  <si>
    <t>اوراق اجاره (صکوک)</t>
  </si>
  <si>
    <t>تسهیلات مالی ریالی:</t>
  </si>
  <si>
    <t>تسهیلات مالی ارزی:</t>
  </si>
  <si>
    <t>سود پایه هر سهم پیش بینی شده</t>
  </si>
  <si>
    <t>سود هر سهم پیش بینی شده (بر مبنای آخرین تعداد سهام موجود)</t>
  </si>
  <si>
    <t>نرخ برابری</t>
  </si>
  <si>
    <t>......</t>
  </si>
  <si>
    <t xml:space="preserve">           </t>
  </si>
  <si>
    <t>درصد پیشرفت</t>
  </si>
  <si>
    <t>وضعیت پرتفوی</t>
  </si>
  <si>
    <t>وضعیت سود آوری</t>
  </si>
  <si>
    <t>نام شرکت</t>
  </si>
  <si>
    <t>سرمایه (م.ریال)</t>
  </si>
  <si>
    <t>درصد مالکیت</t>
  </si>
  <si>
    <t>درآمد هر سهم (ریال)</t>
  </si>
  <si>
    <t>درآمد نقدی هر سهم (ریال)</t>
  </si>
  <si>
    <t>سهم شرکت سرمایه گذاری (م.ریال)</t>
  </si>
  <si>
    <t>روش نگهداری حساب سرمایه گذاری</t>
  </si>
  <si>
    <t>قیمت تمام شده (م.ریال)</t>
  </si>
  <si>
    <t>مالی</t>
  </si>
  <si>
    <t>فیزیکی</t>
  </si>
  <si>
    <t>درآمد سود سهام</t>
  </si>
  <si>
    <t>*</t>
  </si>
  <si>
    <t>درآمد سود سهام (عملیاتی)</t>
  </si>
  <si>
    <t>درآمد سود سهام (غیرعملیاتی)</t>
  </si>
  <si>
    <t>اضافه (کسر) می شود: تعدیلات ناشی از پیش بینی تحصیل (واگذاری) سرمایه گذاری ها</t>
  </si>
  <si>
    <t>8- پیش بینی خالص درآمدها و هزينه هاي غيرعملياتي:</t>
  </si>
  <si>
    <t>9- سود هر سهم:</t>
  </si>
  <si>
    <t>10- صورت وضعیت پرتفوی و درآمد سود سهام:</t>
  </si>
  <si>
    <t>10-1- درآمد سود سهام (عملیاتی)</t>
  </si>
  <si>
    <t>10-2-درآمد سود سهام (غیر عملیاتی)</t>
  </si>
  <si>
    <t>12- پیش بینی اجـــراي طـرح ســـــرمــايـه اي:</t>
  </si>
  <si>
    <t>13-گزارش منابع و مصارف نقدی پیش بینی شده:</t>
  </si>
  <si>
    <t>سرمایه گذاری مورد نيازطرح و نحوه تامین آن</t>
  </si>
  <si>
    <r>
      <t xml:space="preserve">موقت </t>
    </r>
    <r>
      <rPr>
        <sz val="12"/>
        <rFont val="B Mitra"/>
        <charset val="178"/>
      </rPr>
      <t>(از قبیل قراردادی و برون سپاری)</t>
    </r>
  </si>
  <si>
    <t>متوسط تعداد کارکنان (نفر)</t>
  </si>
  <si>
    <t>کارکنان بخش تولید</t>
  </si>
  <si>
    <t>کارکنان اداری، عمومی و فروش</t>
  </si>
  <si>
    <t>سال منتهی به*</t>
  </si>
  <si>
    <t>قیمت  
تمام شده (م.ریال)</t>
  </si>
  <si>
    <t>قیمت 
تمام شده (م.ریال)</t>
  </si>
  <si>
    <t>معادل ریالی
(میلیون ریال)</t>
  </si>
  <si>
    <t>تجدید ارائه شده</t>
  </si>
  <si>
    <t xml:space="preserve">11- پیش بینی هزینه مالی و وضعیت تسهیلات مالی: </t>
  </si>
  <si>
    <t>جمع تسهیلات مالی (ریالی و ارزی)</t>
  </si>
  <si>
    <t>جمع تسهیلات مالی و اوراق تامین مالی</t>
  </si>
  <si>
    <r>
      <t>مرجع قیمت گذاری</t>
    </r>
    <r>
      <rPr>
        <vertAlign val="superscript"/>
        <sz val="16"/>
        <rFont val="B Mitra"/>
        <charset val="178"/>
      </rPr>
      <t>2</t>
    </r>
  </si>
  <si>
    <t xml:space="preserve">1- منظور از دوره مالی، آخرین دوره مالی است که صورتهای مالی آن به صورت عمومی منتشر شده است. </t>
  </si>
  <si>
    <t xml:space="preserve">(گروه) محصول ه </t>
  </si>
  <si>
    <t>(گروه) محصول و</t>
  </si>
  <si>
    <t>(گروه) م</t>
  </si>
  <si>
    <t xml:space="preserve">سود تقسیمی هر سهم </t>
  </si>
  <si>
    <t>11-1- هزینه های مالی</t>
  </si>
  <si>
    <t>تسهیلات دریافتی از بانک ها</t>
  </si>
  <si>
    <t>تسهیلات دریافتی از سایر اشخاص</t>
  </si>
  <si>
    <t>توضیحات:</t>
  </si>
  <si>
    <t xml:space="preserve"> 2 - در مواردی که اطلاعات پیش بینی سال 13x2 تغییر بااهمیتی نسبت به اطلاعات سال 13x1 دارد، ضروریست دلایل تغییرات بااهمیت در ذیل یادداشت مربوطه ذکر شود.   </t>
  </si>
  <si>
    <r>
      <t xml:space="preserve"> 1 - با توجه به اینکه طبق بند 6 ماده 7 دستورالعمل اجرایی افشای اطلاعات شرکت های ثبت شده نزد سازمان، برنامه های آتی مدیریت و پیش بینی عملكرد سالانه شرکت حداقل 30 روز </t>
    </r>
    <r>
      <rPr>
        <i/>
        <u/>
        <sz val="13"/>
        <rFont val="B Mitra"/>
        <charset val="178"/>
      </rPr>
      <t xml:space="preserve">قبل از شروع سال مالی جدید </t>
    </r>
    <r>
      <rPr>
        <i/>
        <sz val="13"/>
        <rFont val="B Mitra"/>
        <charset val="178"/>
      </rPr>
      <t>باید ارایه شود، ضروریست در جداول پيوست، در ستون سال 13x1 آخرین اطلاعات مربوط به سال مالی، شامل اطلاعات واقعی تا تاریخ تهیه اطلاعات و نیز اطلاعات پیش بینی از تاریخ تهیه اطلاعات تا تاریخ پایان دوره گزارشگری درج شود.</t>
    </r>
  </si>
  <si>
    <t>2- منظور از مرجع قیمت گذاری مواردی از قبیل تصمیمات نهادهای دولتی، انجمن صنفی، هیئت مدیره، مدیرعامل و ... می باشد.</t>
  </si>
  <si>
    <t xml:space="preserve">توضیح: منظور از سال مالی، سال مالی شرکت سرمایه پذیر است که مبنای محاسبه سود سرمایه گذاری قرار گرفته است. </t>
  </si>
  <si>
    <t xml:space="preserve"> افزایش ظرفیت سال مالی آتی نسبت به جاری به دلیل بهره برداری از خط تولید جدید :</t>
  </si>
  <si>
    <t xml:space="preserve"> کاهش ظرفیت سال مالی آتی نسبت به جاری به دلیل توقف یا واگذاری خط تولید :</t>
  </si>
  <si>
    <t>تسهیلات دریافتی از شرکت های گروه</t>
  </si>
  <si>
    <t>تسهیلات دریافتی از سایر اشخاص وابسته</t>
  </si>
  <si>
    <t>وصول مطالبات تجاری</t>
  </si>
  <si>
    <t xml:space="preserve">وصول سایر مطالبات </t>
  </si>
  <si>
    <t>سال 1391</t>
  </si>
  <si>
    <t>سال 1392</t>
  </si>
  <si>
    <t>كنسانتره سنگ آهن</t>
  </si>
  <si>
    <t>سنگ آهن دانه بندي شده</t>
  </si>
  <si>
    <t>گندله</t>
  </si>
  <si>
    <t>سنگ آهن خام مگنتيتي</t>
  </si>
  <si>
    <t>سنگ آهن هماتيت</t>
  </si>
  <si>
    <t>تن</t>
  </si>
  <si>
    <t>شرکت معدني و صنعتي گل‌گهر (سهامی عام)</t>
  </si>
  <si>
    <t>سيد عبدالحميد ثمره هاشمي</t>
  </si>
  <si>
    <t>امير حسين نادري</t>
  </si>
  <si>
    <t>محمد جلال مآب</t>
  </si>
  <si>
    <t>رئيس هيآت مديره</t>
  </si>
  <si>
    <t>نايب رئيس هيآت مديره</t>
  </si>
  <si>
    <t>عضو هيآت مديره</t>
  </si>
  <si>
    <t>عضو هيآت مديره 
و مدير عامل</t>
  </si>
  <si>
    <t>بهاي تمام شده</t>
  </si>
  <si>
    <t>هيآت مديره</t>
  </si>
  <si>
    <t>نهادهاي دولتي</t>
  </si>
  <si>
    <t>محصول الف : كنسانتره داخلي</t>
  </si>
  <si>
    <t>محصول د : هماتيت صادراتي</t>
  </si>
  <si>
    <t>محصول ب  : گندله داخلي</t>
  </si>
  <si>
    <t>محصول ه : كنسانتره صادراتي</t>
  </si>
  <si>
    <t>محصول و : گندله صادراتي</t>
  </si>
  <si>
    <t>كنسانتره</t>
  </si>
  <si>
    <t>هماتيت</t>
  </si>
  <si>
    <t>بيمه سهم كارفرما</t>
  </si>
  <si>
    <t>سفر و ماموريت</t>
  </si>
  <si>
    <t>مزاياي پايان خدمت</t>
  </si>
  <si>
    <t>پيمانكاران</t>
  </si>
  <si>
    <t>حسابرسي و كارشناسي</t>
  </si>
  <si>
    <t>درآمد بارگيري و ملاس پاشي</t>
  </si>
  <si>
    <t>پاداش و جريمه قراردادهاي فروش</t>
  </si>
  <si>
    <t>سود ( زيان ) تسعير ارز</t>
  </si>
  <si>
    <t>گهر انرژي سيرجان</t>
  </si>
  <si>
    <t>جهان فولاد سيرجان</t>
  </si>
  <si>
    <t>گهر ترابر</t>
  </si>
  <si>
    <t>تامين سرمايه اميد</t>
  </si>
  <si>
    <t>كاوند نهان زمين</t>
  </si>
  <si>
    <t>سنگ آهن گهر زمين</t>
  </si>
  <si>
    <t>احداث صنايع و معادن  سرزمين پارس</t>
  </si>
  <si>
    <t>14- پیش بینی منابع ومصارف ارزي:</t>
  </si>
  <si>
    <t>بانک BHF</t>
  </si>
  <si>
    <t>بانک سپه شعبه بلوار اسفنديار تهران</t>
  </si>
  <si>
    <t>دلار</t>
  </si>
  <si>
    <t>يورو</t>
  </si>
  <si>
    <t>ساير - تسهيلات</t>
  </si>
  <si>
    <t xml:space="preserve">    88/11/30     (اولین پیش بینی)</t>
  </si>
  <si>
    <t xml:space="preserve">    89/11/30     (اولین پیش بینی)</t>
  </si>
  <si>
    <t xml:space="preserve">    90/11/30     (اولین پیش بینی)</t>
  </si>
  <si>
    <t>90/06/31</t>
  </si>
  <si>
    <t>91/06/31</t>
  </si>
  <si>
    <t>89/06/31</t>
  </si>
  <si>
    <t xml:space="preserve"> </t>
  </si>
  <si>
    <t>برآورد سال 1392</t>
  </si>
  <si>
    <t xml:space="preserve">ضرورت ونتايج حاصل از اجراي طرح : ايجاد ارزش افزوده و اشتغال زايي در منطقه </t>
  </si>
  <si>
    <t xml:space="preserve">محدوديتهاي عمده اجراي طرح : </t>
  </si>
  <si>
    <t xml:space="preserve"> محدوديت هاي ناشي از تحريمهاي اقتصادي و مشكلات انتقال ارز</t>
  </si>
  <si>
    <t xml:space="preserve">سال منتهي به 1393/12/29  </t>
  </si>
  <si>
    <t>به پیوست اطلاعات مالی آتی شرکت معدني و صنعتي گل‌گهر (سهامی عام) مربوط به سال مالی منتهی به تاریخ 29 اسفند 1393 شامل اجزای زیر ارائه می‌شود:</t>
  </si>
  <si>
    <t>سال 1393</t>
  </si>
  <si>
    <t>سال منتهي به 1393/12/29</t>
  </si>
  <si>
    <r>
      <t>رويه‌هاي‌ حسابداري‌ در تهيه‌ این اطلاعات‌ با رویه های بکارگرفته شده در تهیه  صورتهاي‌ مالي‌ دوره</t>
    </r>
    <r>
      <rPr>
        <vertAlign val="superscript"/>
        <sz val="20"/>
        <rFont val="B Mitra"/>
        <charset val="178"/>
      </rPr>
      <t>1</t>
    </r>
    <r>
      <rPr>
        <sz val="18"/>
        <rFont val="B Mitra"/>
        <charset val="178"/>
      </rPr>
      <t xml:space="preserve"> منتهی به 1393/12/29 به طور یکنواخت مورد استفاده قرار گرفته است.</t>
    </r>
  </si>
  <si>
    <t>خلاصه اهم برنامه ها و مفروضات شرکت در سال مالی منتهی به 1393/12/29 که مبنای تهیه این اطلاعات مالی قرار گرفته، به شرح  زیر است:</t>
  </si>
  <si>
    <t>میزان تغییر در نرخ و حجم فروش محصولات در پیش بینی سال مالی 1393 نسبت به سال مالی قبل و همچنین مرجع قیمت گذاری محصولات به شرح زیر است:</t>
  </si>
  <si>
    <t>راه اندازی خط تولید جديد در سال 1393 مورد ندارد</t>
  </si>
  <si>
    <t>توقف خط تولید محصول در سال 1393 جهت تعمیرات دوره ای مورد ندارد</t>
  </si>
  <si>
    <t xml:space="preserve">شرکت در نظر دارد در سال 1393 به پیشنهاد هیئت مدیره از محل مطالبات و آورده نقدي به مبلغ 10هزارميلياردريال اقدام به افزایش سرمایه نماید. </t>
  </si>
  <si>
    <t>سال 1391 (يكسال قبل)</t>
  </si>
  <si>
    <t>سال 1390 (دوسال قبل)</t>
  </si>
  <si>
    <t>سال 1389 (سه سال قبل)</t>
  </si>
  <si>
    <t>سال 1392 (سال آخر)</t>
  </si>
  <si>
    <t xml:space="preserve">    91/11/30     (اولین پیش بینی)</t>
  </si>
  <si>
    <t>92/06/31</t>
  </si>
  <si>
    <t xml:space="preserve"> مخارج طرح تاپايان سال1393</t>
  </si>
  <si>
    <t>عملكرد تا پايان سال 1392</t>
  </si>
  <si>
    <t>رامين پاشايي فام</t>
  </si>
  <si>
    <t>میزان تغییر در هزینه ها در پیش بینی سال مالی 1393 نسبت به سال مالی قبل به شرح زیر است:</t>
  </si>
  <si>
    <t xml:space="preserve"> نرخ بازده داخلي :   ……</t>
  </si>
  <si>
    <t>دوره بازگشت سرمايه : ….</t>
  </si>
  <si>
    <t>تاريخ شروع طرح : …..</t>
  </si>
  <si>
    <t>تاريخ خاتمه طرح : …..</t>
  </si>
  <si>
    <t>درصد کارمزد تسهيلات :…..</t>
  </si>
  <si>
    <t>خالص ارزش فعلي : …..</t>
  </si>
  <si>
    <t>درصد بازدهي موردانتظار: ……</t>
  </si>
  <si>
    <t>میرعلی یاری</t>
  </si>
  <si>
    <t>……</t>
  </si>
  <si>
    <t>بهاي تمام شده كالاي تولید شده</t>
  </si>
  <si>
    <t>بند55قانون بودجه</t>
  </si>
  <si>
    <t>محصول</t>
  </si>
  <si>
    <t>تناژ فروش</t>
  </si>
  <si>
    <t>ميانگين قيمت فروش</t>
  </si>
  <si>
    <t>ضريب حق انتفاع</t>
  </si>
  <si>
    <t>حق انتفاع</t>
  </si>
  <si>
    <t>حق انتفاع كنسانتره   مباركه</t>
  </si>
  <si>
    <t>حق انتفاع کنسانتره خوزستان</t>
  </si>
  <si>
    <t xml:space="preserve">حق انتفاع هماتيت صادراتی </t>
  </si>
  <si>
    <t xml:space="preserve">حق انتفاع گندله داخلي </t>
  </si>
  <si>
    <t>محاسبه مبلغ هزينه حق انتفاع از پروانه معدن بر حسب محصول براي سال 1393</t>
  </si>
  <si>
    <t>نوع محصول</t>
  </si>
  <si>
    <t>نرخ شمش</t>
  </si>
  <si>
    <t>سه ماهه 1</t>
  </si>
  <si>
    <t>سه ماهه 2</t>
  </si>
  <si>
    <t>سه ماهه 3</t>
  </si>
  <si>
    <t xml:space="preserve">     بانک پارسیان</t>
  </si>
  <si>
    <t>محاسبه حق انتفاع سال 92 براي كنسانتره و هماتيت</t>
  </si>
  <si>
    <t>سرمایه گذاری توسعه گل گهر</t>
  </si>
  <si>
    <t>توسعه آهن و فولاد گل گهر</t>
  </si>
  <si>
    <t>بهای تمام شده کالای فروش رفته بدون حق انتفاع</t>
  </si>
  <si>
    <t xml:space="preserve">کنسانتره </t>
  </si>
  <si>
    <t>سه ماهه 4</t>
  </si>
  <si>
    <t>هماتيت دريافتي از ساير معادن</t>
  </si>
  <si>
    <t>سال 1392_واقعي</t>
  </si>
</sst>
</file>

<file path=xl/styles.xml><?xml version="1.0" encoding="utf-8"?>
<styleSheet xmlns="http://schemas.openxmlformats.org/spreadsheetml/2006/main">
  <numFmts count="11">
    <numFmt numFmtId="43" formatCode="_-* #,##0.00_-;_-* #,##0.00\-;_-* &quot;-&quot;??_-;_-@_-"/>
    <numFmt numFmtId="164" formatCode="#,##0\ ;\(#,##0\);\ـ\ـ\ \ ;"/>
    <numFmt numFmtId="165" formatCode="%0.00"/>
    <numFmt numFmtId="166" formatCode="%##,#00.00\ ;\(%##,#00.00\);\ـ\ـ\ \ ;"/>
    <numFmt numFmtId="167" formatCode="%0"/>
    <numFmt numFmtId="168" formatCode="%#,##0.00\ ;\(%#,##0.00\);\ـ\ـ\ \ ;"/>
    <numFmt numFmtId="169" formatCode="#,##0.00\ ;\(#,##0.00\);\ـ\ـ\ \ ;"/>
    <numFmt numFmtId="170" formatCode="#,##0.0000"/>
    <numFmt numFmtId="171" formatCode="&quot;$&quot;#,##0_);\(&quot;$&quot;#,##0\)"/>
    <numFmt numFmtId="172" formatCode="#,##0_-;[Red]\(#,##0\)"/>
    <numFmt numFmtId="173" formatCode="#,##0.00_-;[Red]\(##,#%00\)"/>
  </numFmts>
  <fonts count="105">
    <font>
      <sz val="10"/>
      <name val="Arial"/>
      <charset val="178"/>
    </font>
    <font>
      <sz val="11"/>
      <color theme="1"/>
      <name val="Calibri"/>
      <family val="2"/>
      <charset val="178"/>
      <scheme val="minor"/>
    </font>
    <font>
      <sz val="11"/>
      <color theme="1"/>
      <name val="Calibri"/>
      <family val="2"/>
      <charset val="178"/>
      <scheme val="minor"/>
    </font>
    <font>
      <b/>
      <sz val="10"/>
      <name val="Compset"/>
      <charset val="178"/>
    </font>
    <font>
      <sz val="10"/>
      <name val="Compset"/>
      <charset val="178"/>
    </font>
    <font>
      <sz val="10"/>
      <name val="Arial"/>
      <family val="2"/>
      <charset val="178"/>
    </font>
    <font>
      <b/>
      <sz val="10"/>
      <name val="Arial"/>
      <family val="2"/>
      <charset val="178"/>
    </font>
    <font>
      <sz val="10"/>
      <name val="Arial"/>
      <family val="2"/>
    </font>
    <font>
      <sz val="10"/>
      <name val="B Mitra"/>
      <charset val="178"/>
    </font>
    <font>
      <b/>
      <sz val="10"/>
      <name val="B Mitra"/>
      <charset val="178"/>
    </font>
    <font>
      <b/>
      <sz val="12"/>
      <name val="B Mitra"/>
      <charset val="178"/>
    </font>
    <font>
      <b/>
      <sz val="14"/>
      <name val="B Mitra"/>
      <charset val="178"/>
    </font>
    <font>
      <b/>
      <u/>
      <sz val="12"/>
      <name val="B Mitra"/>
      <charset val="178"/>
    </font>
    <font>
      <sz val="5"/>
      <name val="B Mitra"/>
      <charset val="178"/>
    </font>
    <font>
      <sz val="7"/>
      <name val="B Mitra"/>
      <charset val="178"/>
    </font>
    <font>
      <sz val="8"/>
      <name val="B Mitra"/>
      <charset val="178"/>
    </font>
    <font>
      <sz val="14"/>
      <name val="B Mitra"/>
      <charset val="178"/>
    </font>
    <font>
      <u/>
      <sz val="12"/>
      <name val="B Mitra"/>
      <charset val="178"/>
    </font>
    <font>
      <sz val="12"/>
      <name val="B Mitra"/>
      <charset val="178"/>
    </font>
    <font>
      <b/>
      <sz val="12"/>
      <name val="B Lotus"/>
      <charset val="178"/>
    </font>
    <font>
      <b/>
      <sz val="11"/>
      <name val="B Mitra"/>
      <charset val="178"/>
    </font>
    <font>
      <sz val="14"/>
      <name val="Arial"/>
      <family val="2"/>
    </font>
    <font>
      <u/>
      <sz val="14"/>
      <name val="B Mitra"/>
      <charset val="178"/>
    </font>
    <font>
      <sz val="10"/>
      <name val="Wingdings 2"/>
      <family val="1"/>
      <charset val="2"/>
    </font>
    <font>
      <b/>
      <sz val="16"/>
      <name val="B Mitra"/>
      <charset val="178"/>
    </font>
    <font>
      <sz val="16"/>
      <name val="B Mitra"/>
      <charset val="178"/>
    </font>
    <font>
      <sz val="12"/>
      <name val="Arial"/>
      <family val="2"/>
    </font>
    <font>
      <sz val="16"/>
      <name val="Arial"/>
      <family val="2"/>
    </font>
    <font>
      <b/>
      <sz val="14"/>
      <color rgb="FF0070C0"/>
      <name val="B Mitra"/>
      <charset val="178"/>
    </font>
    <font>
      <sz val="12"/>
      <color theme="0" tint="-0.249977111117893"/>
      <name val="B Mitra"/>
      <charset val="178"/>
    </font>
    <font>
      <b/>
      <u/>
      <sz val="14"/>
      <color rgb="FF0070C0"/>
      <name val="B Titr"/>
      <charset val="178"/>
    </font>
    <font>
      <b/>
      <sz val="14"/>
      <color rgb="FF0070C0"/>
      <name val="B Titr"/>
      <charset val="178"/>
    </font>
    <font>
      <b/>
      <u/>
      <sz val="14"/>
      <color theme="1"/>
      <name val="B Titr"/>
      <charset val="178"/>
    </font>
    <font>
      <sz val="12"/>
      <color theme="1"/>
      <name val="B Mitra"/>
      <charset val="178"/>
    </font>
    <font>
      <sz val="14"/>
      <color theme="1"/>
      <name val="B Mitra"/>
      <charset val="178"/>
    </font>
    <font>
      <u/>
      <sz val="14"/>
      <color theme="1"/>
      <name val="B Mitra"/>
      <charset val="178"/>
    </font>
    <font>
      <b/>
      <sz val="10"/>
      <color theme="1"/>
      <name val="B Mitra"/>
      <charset val="178"/>
    </font>
    <font>
      <sz val="10"/>
      <color theme="1"/>
      <name val="B Mitra"/>
      <charset val="178"/>
    </font>
    <font>
      <sz val="10"/>
      <color theme="0"/>
      <name val="B Mitra"/>
      <charset val="178"/>
    </font>
    <font>
      <b/>
      <sz val="10"/>
      <color theme="0"/>
      <name val="B Mitra"/>
      <charset val="178"/>
    </font>
    <font>
      <sz val="18"/>
      <name val="B Mitra"/>
      <charset val="178"/>
    </font>
    <font>
      <sz val="16"/>
      <color theme="0" tint="-0.249977111117893"/>
      <name val="B Mitra"/>
      <charset val="178"/>
    </font>
    <font>
      <b/>
      <sz val="16"/>
      <name val="B Lotus"/>
      <charset val="178"/>
    </font>
    <font>
      <b/>
      <sz val="16"/>
      <color rgb="FF0070C0"/>
      <name val="B Titr"/>
      <charset val="178"/>
    </font>
    <font>
      <b/>
      <sz val="15"/>
      <name val="B Mitra"/>
      <charset val="178"/>
    </font>
    <font>
      <b/>
      <sz val="18"/>
      <name val="B Mitra"/>
      <charset val="178"/>
    </font>
    <font>
      <i/>
      <sz val="16"/>
      <name val="B Mitra"/>
      <charset val="178"/>
    </font>
    <font>
      <sz val="14"/>
      <color rgb="FF404040"/>
      <name val="B Mitra"/>
      <charset val="178"/>
    </font>
    <font>
      <sz val="13"/>
      <name val="B Mitra"/>
      <charset val="178"/>
    </font>
    <font>
      <b/>
      <i/>
      <sz val="11"/>
      <name val="B Mitra"/>
      <charset val="178"/>
    </font>
    <font>
      <b/>
      <i/>
      <sz val="12"/>
      <name val="B Mitra"/>
      <charset val="178"/>
    </font>
    <font>
      <sz val="11"/>
      <color theme="1"/>
      <name val="B Mitra"/>
      <charset val="178"/>
    </font>
    <font>
      <b/>
      <sz val="11"/>
      <color theme="1"/>
      <name val="B Mitra"/>
      <charset val="178"/>
    </font>
    <font>
      <sz val="11"/>
      <color theme="1"/>
      <name val="Arial"/>
      <family val="2"/>
    </font>
    <font>
      <sz val="11"/>
      <name val="B Mitra"/>
      <charset val="178"/>
    </font>
    <font>
      <sz val="11"/>
      <name val="Arial"/>
      <family val="2"/>
    </font>
    <font>
      <sz val="13"/>
      <name val="Arial"/>
      <family val="2"/>
    </font>
    <font>
      <b/>
      <sz val="14"/>
      <color theme="1"/>
      <name val="B Mitra"/>
      <charset val="178"/>
    </font>
    <font>
      <vertAlign val="superscript"/>
      <sz val="16"/>
      <name val="B Mitra"/>
      <charset val="178"/>
    </font>
    <font>
      <i/>
      <sz val="13"/>
      <name val="B Mitra"/>
      <charset val="178"/>
    </font>
    <font>
      <i/>
      <u/>
      <sz val="13"/>
      <name val="B Mitra"/>
      <charset val="178"/>
    </font>
    <font>
      <i/>
      <sz val="10"/>
      <name val="Arial"/>
      <family val="2"/>
    </font>
    <font>
      <i/>
      <sz val="10"/>
      <name val="B Mitra"/>
      <charset val="178"/>
    </font>
    <font>
      <b/>
      <i/>
      <sz val="10"/>
      <name val="B Mitra"/>
      <charset val="178"/>
    </font>
    <font>
      <b/>
      <i/>
      <sz val="14"/>
      <name val="B Mitra"/>
      <charset val="178"/>
    </font>
    <font>
      <vertAlign val="superscript"/>
      <sz val="20"/>
      <name val="B Mitra"/>
      <charset val="178"/>
    </font>
    <font>
      <i/>
      <sz val="14"/>
      <name val="B Mitra"/>
      <charset val="178"/>
    </font>
    <font>
      <i/>
      <sz val="11"/>
      <name val="B Mitra"/>
      <charset val="178"/>
    </font>
    <font>
      <sz val="14"/>
      <color rgb="FF404040"/>
      <name val="Cambria"/>
      <family val="1"/>
    </font>
    <font>
      <sz val="14"/>
      <name val="Calibri"/>
      <family val="2"/>
    </font>
    <font>
      <b/>
      <sz val="14"/>
      <color rgb="FF404040"/>
      <name val="B Mitra"/>
      <charset val="178"/>
    </font>
    <font>
      <sz val="12"/>
      <name val="B Nazanin"/>
      <charset val="178"/>
    </font>
    <font>
      <b/>
      <sz val="14"/>
      <name val="Arial"/>
      <family val="2"/>
    </font>
    <font>
      <sz val="10"/>
      <name val="Arial"/>
      <charset val="178"/>
    </font>
    <font>
      <sz val="22"/>
      <name val="B Nazanin"/>
      <charset val="178"/>
    </font>
    <font>
      <sz val="14"/>
      <name val="B Nazanin"/>
      <charset val="178"/>
    </font>
    <font>
      <b/>
      <sz val="14"/>
      <color theme="1"/>
      <name val="B Nazanin"/>
      <charset val="178"/>
    </font>
    <font>
      <b/>
      <sz val="14"/>
      <color theme="1"/>
      <name val="Mitra"/>
      <charset val="178"/>
    </font>
    <font>
      <b/>
      <sz val="14"/>
      <name val="Mitra"/>
      <charset val="178"/>
    </font>
    <font>
      <b/>
      <sz val="16"/>
      <name val="Mitra"/>
      <charset val="178"/>
    </font>
    <font>
      <b/>
      <sz val="16"/>
      <color theme="1"/>
      <name val="Mitra"/>
      <charset val="178"/>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b/>
      <sz val="11"/>
      <name val="Mitra"/>
      <charset val="178"/>
    </font>
    <font>
      <b/>
      <sz val="16"/>
      <color theme="1"/>
      <name val="B Titr"/>
      <charset val="178"/>
    </font>
    <font>
      <sz val="14"/>
      <color theme="1"/>
      <name val="B Nazanin"/>
      <charset val="178"/>
    </font>
    <font>
      <sz val="20"/>
      <color theme="1"/>
      <name val="B Nazanin"/>
      <charset val="178"/>
    </font>
    <font>
      <sz val="12"/>
      <color rgb="FF00B050"/>
      <name val="B Mitra"/>
      <charset val="178"/>
    </font>
    <font>
      <b/>
      <sz val="20"/>
      <name val="B Mitra"/>
      <charset val="178"/>
    </font>
    <font>
      <sz val="10"/>
      <color theme="3" tint="0.39997558519241921"/>
      <name val="B Mitra"/>
      <charset val="178"/>
    </font>
  </fonts>
  <fills count="31">
    <fill>
      <patternFill patternType="none"/>
    </fill>
    <fill>
      <patternFill patternType="gray125"/>
    </fill>
    <fill>
      <patternFill patternType="lightUp"/>
    </fill>
    <fill>
      <patternFill patternType="solid">
        <fgColor rgb="FFBFBFBF"/>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6"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0">
    <border>
      <left/>
      <right/>
      <top/>
      <bottom/>
      <diagonal/>
    </border>
    <border>
      <left style="thin">
        <color indexed="64"/>
      </left>
      <right style="thin">
        <color indexed="64"/>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auto="1"/>
      </right>
      <top style="thin">
        <color auto="1"/>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639">
    <xf numFmtId="0" fontId="0" fillId="0" borderId="0"/>
    <xf numFmtId="0" fontId="7" fillId="0" borderId="0"/>
    <xf numFmtId="0" fontId="7" fillId="0" borderId="0"/>
    <xf numFmtId="0" fontId="2" fillId="0" borderId="0"/>
    <xf numFmtId="0" fontId="73" fillId="0" borderId="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4" fillId="27" borderId="24"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0" fontId="85" fillId="28" borderId="25" applyNumberFormat="0" applyAlignment="0" applyProtection="0"/>
    <xf numFmtId="43" fontId="7" fillId="0" borderId="0" applyFont="0" applyFill="0" applyBorder="0" applyAlignment="0" applyProtection="0"/>
    <xf numFmtId="0" fontId="7" fillId="0" borderId="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8" fillId="0" borderId="26"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28"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1" fillId="14" borderId="24" applyNumberFormat="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2" fillId="0" borderId="29" applyNumberFormat="0" applyFill="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7" fillId="30" borderId="30" applyNumberFormat="0" applyFon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4" fillId="27" borderId="31" applyNumberFormat="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6" fillId="0" borderId="3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71" fontId="98" fillId="0" borderId="20">
      <alignment shrinkToFit="1" readingOrder="2"/>
    </xf>
    <xf numFmtId="9" fontId="73" fillId="0" borderId="0" applyFont="0" applyFill="0" applyBorder="0" applyAlignment="0" applyProtection="0"/>
    <xf numFmtId="0" fontId="1" fillId="0" borderId="0"/>
  </cellStyleXfs>
  <cellXfs count="769">
    <xf numFmtId="0" fontId="0" fillId="0" borderId="0" xfId="0"/>
    <xf numFmtId="0" fontId="11" fillId="0" borderId="0" xfId="0" applyFont="1" applyAlignment="1">
      <alignment horizontal="center"/>
    </xf>
    <xf numFmtId="0" fontId="9" fillId="0" borderId="0" xfId="0" applyFont="1" applyFill="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right" vertical="center"/>
    </xf>
    <xf numFmtId="0" fontId="9" fillId="0" borderId="0" xfId="0" applyFont="1" applyFill="1" applyBorder="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Fill="1" applyBorder="1" applyAlignment="1">
      <alignment horizontal="right" vertical="center"/>
    </xf>
    <xf numFmtId="0" fontId="9" fillId="0" borderId="0" xfId="0" applyFont="1" applyFill="1" applyAlignment="1">
      <alignment horizontal="right" vertical="center"/>
    </xf>
    <xf numFmtId="0" fontId="17" fillId="0" borderId="0" xfId="0" applyFont="1" applyFill="1" applyAlignment="1">
      <alignment horizontal="center" vertical="center"/>
    </xf>
    <xf numFmtId="0" fontId="8" fillId="0" borderId="0" xfId="0" applyFont="1" applyFill="1" applyBorder="1" applyAlignment="1">
      <alignment horizontal="center" vertical="center"/>
    </xf>
    <xf numFmtId="0" fontId="11" fillId="0" borderId="0" xfId="0" applyFont="1" applyFill="1" applyAlignment="1">
      <alignment horizontal="center"/>
    </xf>
    <xf numFmtId="0" fontId="11" fillId="0" borderId="0" xfId="0" applyFont="1" applyFill="1" applyAlignment="1">
      <alignment horizontal="center" readingOrder="2"/>
    </xf>
    <xf numFmtId="0" fontId="16" fillId="0" borderId="0" xfId="0" applyFont="1" applyFill="1" applyAlignment="1">
      <alignment horizontal="center" readingOrder="2"/>
    </xf>
    <xf numFmtId="0" fontId="9" fillId="0" borderId="0" xfId="0" applyFont="1" applyFill="1" applyAlignment="1">
      <alignment horizontal="right" readingOrder="2"/>
    </xf>
    <xf numFmtId="0" fontId="11" fillId="0" borderId="0" xfId="0" applyFont="1" applyFill="1" applyAlignment="1">
      <alignment horizontal="right" readingOrder="2"/>
    </xf>
    <xf numFmtId="0" fontId="11" fillId="0" borderId="0" xfId="0" applyFont="1" applyAlignment="1">
      <alignment horizontal="right"/>
    </xf>
    <xf numFmtId="0" fontId="16" fillId="0" borderId="0" xfId="0" applyFont="1" applyFill="1" applyAlignment="1">
      <alignment horizontal="center"/>
    </xf>
    <xf numFmtId="0" fontId="16" fillId="0" borderId="0" xfId="0" applyFont="1" applyAlignment="1">
      <alignment horizontal="center"/>
    </xf>
    <xf numFmtId="0" fontId="15" fillId="0" borderId="0" xfId="0" applyFont="1" applyFill="1" applyAlignment="1">
      <alignment horizontal="center" vertical="center" readingOrder="2"/>
    </xf>
    <xf numFmtId="0" fontId="8" fillId="0" borderId="0" xfId="0" applyFont="1" applyFill="1" applyAlignment="1">
      <alignment horizontal="center" readingOrder="2"/>
    </xf>
    <xf numFmtId="0" fontId="8" fillId="0" borderId="0" xfId="0" applyFont="1" applyFill="1" applyAlignment="1">
      <alignment horizontal="right" wrapText="1" readingOrder="2"/>
    </xf>
    <xf numFmtId="0" fontId="5" fillId="0" borderId="0" xfId="0" applyFont="1" applyFill="1" applyAlignment="1">
      <alignment horizontal="center" vertical="center" readingOrder="2"/>
    </xf>
    <xf numFmtId="0" fontId="4" fillId="0" borderId="0" xfId="0" applyFont="1" applyAlignment="1">
      <alignment horizontal="center" vertical="center" readingOrder="2"/>
    </xf>
    <xf numFmtId="0" fontId="19" fillId="0" borderId="0" xfId="1" applyFont="1" applyFill="1" applyAlignment="1">
      <alignment vertical="center" readingOrder="2"/>
    </xf>
    <xf numFmtId="0" fontId="19" fillId="0" borderId="0" xfId="1" applyFont="1" applyFill="1" applyAlignment="1">
      <alignment horizontal="center" vertical="center" readingOrder="2"/>
    </xf>
    <xf numFmtId="0" fontId="19" fillId="0" borderId="0" xfId="1" applyFont="1" applyFill="1" applyAlignment="1">
      <alignment horizontal="right" vertical="center" readingOrder="2"/>
    </xf>
    <xf numFmtId="0" fontId="19" fillId="0" borderId="0" xfId="1" applyFont="1" applyFill="1" applyBorder="1" applyAlignment="1">
      <alignment horizontal="right" vertical="center" readingOrder="2"/>
    </xf>
    <xf numFmtId="0" fontId="9" fillId="0" borderId="0" xfId="1" applyFont="1" applyFill="1" applyAlignment="1">
      <alignment horizontal="center" vertical="center" readingOrder="2"/>
    </xf>
    <xf numFmtId="0" fontId="9" fillId="0" borderId="0" xfId="1" applyFont="1" applyFill="1" applyAlignment="1">
      <alignment horizontal="center" vertical="center"/>
    </xf>
    <xf numFmtId="0" fontId="8" fillId="0" borderId="0" xfId="1" applyFont="1" applyFill="1" applyAlignment="1">
      <alignment horizontal="center" vertical="center"/>
    </xf>
    <xf numFmtId="0" fontId="8" fillId="0" borderId="0" xfId="1" applyFont="1" applyFill="1" applyBorder="1" applyAlignment="1">
      <alignment horizontal="center" vertical="center"/>
    </xf>
    <xf numFmtId="0" fontId="20" fillId="0" borderId="2" xfId="0" applyFont="1" applyBorder="1" applyAlignment="1">
      <alignment horizontal="center" wrapText="1" readingOrder="2"/>
    </xf>
    <xf numFmtId="0" fontId="20" fillId="0" borderId="0" xfId="0" applyFont="1" applyAlignment="1">
      <alignment horizontal="center" wrapText="1" readingOrder="2"/>
    </xf>
    <xf numFmtId="0" fontId="18" fillId="0" borderId="0" xfId="0" applyFont="1" applyAlignment="1">
      <alignment horizontal="center" vertical="top" wrapText="1" readingOrder="2"/>
    </xf>
    <xf numFmtId="0" fontId="28" fillId="0" borderId="0" xfId="1" applyFont="1" applyFill="1" applyAlignment="1">
      <alignment horizontal="right" vertical="center" readingOrder="2"/>
    </xf>
    <xf numFmtId="0" fontId="18" fillId="0" borderId="0" xfId="0" applyFont="1" applyBorder="1" applyAlignment="1">
      <alignment horizontal="center" vertical="top" wrapText="1" readingOrder="2"/>
    </xf>
    <xf numFmtId="0" fontId="11" fillId="0" borderId="0" xfId="1" applyFont="1" applyFill="1" applyBorder="1" applyAlignment="1">
      <alignment horizontal="right" vertical="center" readingOrder="2"/>
    </xf>
    <xf numFmtId="0" fontId="16" fillId="0" borderId="0" xfId="1" applyFont="1" applyFill="1" applyBorder="1" applyAlignment="1">
      <alignment horizontal="right" vertical="center" readingOrder="2"/>
    </xf>
    <xf numFmtId="0" fontId="11" fillId="0" borderId="0" xfId="1" applyFont="1" applyFill="1" applyAlignment="1">
      <alignment vertical="center" readingOrder="2"/>
    </xf>
    <xf numFmtId="0" fontId="10" fillId="0" borderId="0" xfId="1" applyFont="1" applyFill="1" applyAlignment="1">
      <alignment vertical="center" readingOrder="2"/>
    </xf>
    <xf numFmtId="0" fontId="16" fillId="0" borderId="0" xfId="1" applyFont="1" applyFill="1" applyAlignment="1">
      <alignment vertical="center" readingOrder="2"/>
    </xf>
    <xf numFmtId="0" fontId="29" fillId="0" borderId="0" xfId="1" applyFont="1" applyFill="1" applyAlignment="1">
      <alignment vertical="center" readingOrder="2"/>
    </xf>
    <xf numFmtId="0" fontId="16" fillId="0" borderId="0" xfId="1" applyFont="1" applyFill="1" applyBorder="1" applyAlignment="1">
      <alignment horizontal="center" vertical="center" readingOrder="2"/>
    </xf>
    <xf numFmtId="0" fontId="18" fillId="0" borderId="0" xfId="0" applyFont="1"/>
    <xf numFmtId="0" fontId="30" fillId="0" borderId="0" xfId="1" applyFont="1" applyFill="1" applyAlignment="1">
      <alignment vertical="center" readingOrder="2"/>
    </xf>
    <xf numFmtId="0" fontId="9" fillId="0" borderId="0" xfId="1" applyFont="1" applyAlignment="1">
      <alignment horizontal="center" vertical="center"/>
    </xf>
    <xf numFmtId="0" fontId="8" fillId="0" borderId="0" xfId="1" applyFont="1" applyFill="1" applyAlignment="1">
      <alignment horizontal="right" vertical="center"/>
    </xf>
    <xf numFmtId="0" fontId="8" fillId="0" borderId="0" xfId="1" applyFont="1" applyAlignment="1">
      <alignment horizontal="center" vertical="center"/>
    </xf>
    <xf numFmtId="0" fontId="8" fillId="0" borderId="0" xfId="0" applyFont="1" applyFill="1" applyBorder="1" applyAlignment="1">
      <alignment horizontal="center" vertical="center" readingOrder="2"/>
    </xf>
    <xf numFmtId="0" fontId="11" fillId="0" borderId="0" xfId="0" applyFont="1" applyFill="1" applyAlignment="1">
      <alignment horizontal="righ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0" fillId="0" borderId="0" xfId="0" applyBorder="1"/>
    <xf numFmtId="0" fontId="23" fillId="0" borderId="0" xfId="0" applyFont="1"/>
    <xf numFmtId="0" fontId="16" fillId="0" borderId="0" xfId="0" applyFont="1" applyFill="1" applyBorder="1" applyAlignment="1">
      <alignment horizontal="center" vertical="center"/>
    </xf>
    <xf numFmtId="0" fontId="11" fillId="0" borderId="0" xfId="0" applyFont="1" applyFill="1" applyBorder="1" applyAlignment="1">
      <alignment horizontal="right" vertical="center" readingOrder="2"/>
    </xf>
    <xf numFmtId="0" fontId="11" fillId="0" borderId="0" xfId="0" applyFont="1" applyFill="1" applyBorder="1" applyAlignment="1">
      <alignment horizontal="right" vertical="center" readingOrder="2"/>
    </xf>
    <xf numFmtId="0" fontId="31" fillId="0" borderId="0" xfId="1" applyFont="1" applyFill="1" applyAlignment="1">
      <alignment vertical="center" readingOrder="2"/>
    </xf>
    <xf numFmtId="0" fontId="16" fillId="0" borderId="0" xfId="1"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readingOrder="2"/>
    </xf>
    <xf numFmtId="0" fontId="8"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16" fillId="0" borderId="0" xfId="0" applyFont="1" applyFill="1" applyBorder="1" applyAlignment="1">
      <alignment vertical="center" readingOrder="2"/>
    </xf>
    <xf numFmtId="0" fontId="16" fillId="0" borderId="0" xfId="0" applyFont="1" applyFill="1" applyBorder="1" applyAlignment="1">
      <alignment horizontal="right" vertical="center"/>
    </xf>
    <xf numFmtId="0" fontId="16" fillId="0" borderId="0" xfId="0" applyFont="1" applyFill="1" applyBorder="1" applyAlignment="1">
      <alignment horizontal="right" vertical="center" readingOrder="2"/>
    </xf>
    <xf numFmtId="0" fontId="9" fillId="0" borderId="0" xfId="0" applyFont="1" applyFill="1" applyBorder="1" applyAlignment="1">
      <alignment horizontal="center" readingOrder="2"/>
    </xf>
    <xf numFmtId="0" fontId="11" fillId="0" borderId="0" xfId="0" applyFont="1" applyFill="1" applyBorder="1" applyAlignment="1">
      <alignment horizontal="center" readingOrder="2"/>
    </xf>
    <xf numFmtId="0" fontId="11" fillId="0" borderId="0" xfId="0" applyFont="1" applyBorder="1" applyAlignment="1">
      <alignment horizontal="center"/>
    </xf>
    <xf numFmtId="49" fontId="10" fillId="0" borderId="0" xfId="1" applyNumberFormat="1" applyFont="1" applyFill="1" applyBorder="1" applyAlignment="1">
      <alignment horizontal="right" vertical="center" readingOrder="2"/>
    </xf>
    <xf numFmtId="0" fontId="24" fillId="0" borderId="0" xfId="1" applyFont="1" applyFill="1" applyBorder="1" applyAlignment="1">
      <alignment horizontal="right" vertical="center" readingOrder="2"/>
    </xf>
    <xf numFmtId="0" fontId="25" fillId="0" borderId="0" xfId="1" applyFont="1" applyFill="1" applyBorder="1" applyAlignment="1">
      <alignment horizontal="right" vertical="center" readingOrder="2"/>
    </xf>
    <xf numFmtId="0" fontId="25" fillId="0" borderId="0" xfId="0" applyFont="1" applyAlignment="1">
      <alignment horizontal="center" vertical="center"/>
    </xf>
    <xf numFmtId="0" fontId="9" fillId="0" borderId="0" xfId="1" applyFont="1" applyFill="1" applyAlignment="1">
      <alignment horizontal="center" vertical="center"/>
    </xf>
    <xf numFmtId="0" fontId="18" fillId="0" borderId="0" xfId="1" applyFont="1" applyFill="1" applyBorder="1" applyAlignment="1">
      <alignment horizontal="center" vertical="center" textRotation="90" wrapText="1"/>
    </xf>
    <xf numFmtId="0" fontId="16" fillId="0" borderId="0" xfId="1" applyFont="1" applyFill="1" applyBorder="1" applyAlignment="1">
      <alignment horizontal="center" vertical="center" wrapText="1"/>
    </xf>
    <xf numFmtId="0" fontId="18" fillId="0" borderId="0" xfId="1" applyFont="1" applyFill="1" applyBorder="1" applyAlignment="1">
      <alignment horizontal="center" vertical="center"/>
    </xf>
    <xf numFmtId="0" fontId="15" fillId="0" borderId="0" xfId="1" applyFont="1" applyFill="1" applyBorder="1" applyAlignment="1" applyProtection="1">
      <alignment horizontal="right" vertical="center"/>
      <protection locked="0"/>
    </xf>
    <xf numFmtId="0" fontId="13" fillId="0" borderId="0" xfId="1" applyFont="1" applyFill="1" applyBorder="1" applyAlignment="1">
      <alignment horizontal="right" vertical="center" wrapText="1" readingOrder="2"/>
    </xf>
    <xf numFmtId="0" fontId="18" fillId="0" borderId="0" xfId="1" applyFont="1" applyFill="1" applyBorder="1" applyAlignment="1" applyProtection="1">
      <alignment horizontal="right" vertical="center"/>
      <protection locked="0"/>
    </xf>
    <xf numFmtId="0" fontId="15" fillId="0" borderId="0" xfId="1" applyFont="1" applyFill="1" applyBorder="1" applyAlignment="1">
      <alignment horizontal="right" vertical="center"/>
    </xf>
    <xf numFmtId="0" fontId="18" fillId="0" borderId="0" xfId="1" applyFont="1" applyFill="1" applyBorder="1" applyAlignment="1">
      <alignment horizontal="right" vertical="center"/>
    </xf>
    <xf numFmtId="0" fontId="14" fillId="0" borderId="0" xfId="1" applyFont="1" applyFill="1" applyBorder="1" applyAlignment="1">
      <alignment horizontal="right" vertical="center"/>
    </xf>
    <xf numFmtId="0" fontId="15" fillId="0" borderId="0" xfId="1" applyFont="1" applyFill="1" applyBorder="1" applyAlignment="1">
      <alignment horizontal="center" vertical="center"/>
    </xf>
    <xf numFmtId="0" fontId="16" fillId="0" borderId="6" xfId="1" applyFont="1" applyFill="1" applyBorder="1" applyAlignment="1">
      <alignment horizontal="center" vertical="center" wrapText="1"/>
    </xf>
    <xf numFmtId="0" fontId="16" fillId="0" borderId="8" xfId="0" applyFont="1" applyFill="1" applyBorder="1" applyAlignment="1">
      <alignment horizontal="center" vertical="center" readingOrder="2"/>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readingOrder="2"/>
    </xf>
    <xf numFmtId="0" fontId="8" fillId="0" borderId="0" xfId="0" applyFont="1" applyBorder="1" applyAlignment="1">
      <alignment horizontal="center" vertical="center"/>
    </xf>
    <xf numFmtId="0" fontId="16" fillId="0" borderId="0" xfId="0" applyFont="1" applyFill="1" applyBorder="1" applyAlignment="1">
      <alignment horizontal="center" readingOrder="2"/>
    </xf>
    <xf numFmtId="0" fontId="16" fillId="0" borderId="0" xfId="0" applyFont="1" applyFill="1" applyBorder="1" applyAlignment="1">
      <alignment horizontal="righ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readingOrder="2"/>
    </xf>
    <xf numFmtId="0" fontId="16" fillId="0" borderId="0" xfId="0" applyFont="1" applyFill="1" applyBorder="1" applyAlignment="1">
      <alignment horizontal="right" vertical="center" readingOrder="2"/>
    </xf>
    <xf numFmtId="0" fontId="16" fillId="0" borderId="0" xfId="0" applyFont="1" applyFill="1" applyAlignment="1">
      <alignment horizontal="center" vertical="center"/>
    </xf>
    <xf numFmtId="0" fontId="16"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Fill="1" applyAlignment="1">
      <alignment horizontal="center" vertical="center"/>
    </xf>
    <xf numFmtId="0" fontId="16" fillId="0" borderId="0" xfId="0" applyFont="1" applyFill="1"/>
    <xf numFmtId="0" fontId="16" fillId="0" borderId="0" xfId="0" applyFont="1" applyFill="1" applyBorder="1" applyAlignment="1">
      <alignment vertical="top" wrapText="1" readingOrder="2"/>
    </xf>
    <xf numFmtId="0" fontId="0" fillId="0" borderId="0" xfId="0" applyFill="1" applyBorder="1"/>
    <xf numFmtId="0" fontId="30" fillId="0" borderId="0" xfId="1" applyFont="1" applyFill="1" applyBorder="1" applyAlignment="1">
      <alignment vertical="center" readingOrder="2"/>
    </xf>
    <xf numFmtId="0" fontId="16" fillId="0" borderId="0"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16" fillId="0" borderId="0" xfId="0" applyFont="1" applyBorder="1" applyAlignment="1">
      <alignment horizontal="right" vertical="center"/>
    </xf>
    <xf numFmtId="0" fontId="16" fillId="0" borderId="0" xfId="0" applyFont="1" applyFill="1" applyBorder="1" applyAlignment="1">
      <alignment horizontal="right" vertical="center" wrapText="1"/>
    </xf>
    <xf numFmtId="0" fontId="16" fillId="0" borderId="3" xfId="0" applyFont="1" applyFill="1" applyBorder="1" applyAlignment="1">
      <alignment horizontal="center" vertical="center" wrapText="1"/>
    </xf>
    <xf numFmtId="0" fontId="16" fillId="0" borderId="8" xfId="0" applyFont="1" applyFill="1" applyBorder="1" applyAlignment="1">
      <alignment horizontal="center" vertical="center" wrapText="1"/>
    </xf>
    <xf numFmtId="49" fontId="16" fillId="0" borderId="0" xfId="0" applyNumberFormat="1" applyFont="1" applyFill="1" applyBorder="1" applyAlignment="1">
      <alignment horizontal="right" vertical="center" wrapText="1"/>
    </xf>
    <xf numFmtId="0" fontId="16" fillId="0" borderId="0" xfId="1" applyFont="1" applyFill="1" applyAlignment="1">
      <alignment horizontal="center" vertical="center" readingOrder="2"/>
    </xf>
    <xf numFmtId="0" fontId="11" fillId="0" borderId="0" xfId="1" applyFont="1" applyFill="1" applyAlignment="1">
      <alignment horizontal="center" vertical="center" readingOrder="2"/>
    </xf>
    <xf numFmtId="0" fontId="25" fillId="0" borderId="0" xfId="0" applyFont="1" applyAlignment="1">
      <alignment horizontal="center"/>
    </xf>
    <xf numFmtId="49" fontId="18" fillId="0" borderId="0" xfId="0" applyNumberFormat="1" applyFont="1" applyAlignment="1">
      <alignment readingOrder="2"/>
    </xf>
    <xf numFmtId="0" fontId="8" fillId="0" borderId="0" xfId="1" applyFont="1" applyFill="1" applyBorder="1" applyAlignment="1">
      <alignment horizontal="center" vertical="center" wrapText="1" readingOrder="2"/>
    </xf>
    <xf numFmtId="0" fontId="11" fillId="0" borderId="0" xfId="1" applyFont="1" applyFill="1" applyAlignment="1">
      <alignment horizontal="right" vertical="center" readingOrder="2"/>
    </xf>
    <xf numFmtId="0" fontId="8" fillId="0" borderId="0" xfId="0" applyFont="1"/>
    <xf numFmtId="0" fontId="8" fillId="0" borderId="0" xfId="0" applyFont="1" applyAlignment="1">
      <alignment horizontal="center"/>
    </xf>
    <xf numFmtId="0" fontId="18" fillId="0" borderId="0" xfId="0" applyFont="1" applyAlignment="1">
      <alignment horizontal="center"/>
    </xf>
    <xf numFmtId="0" fontId="26" fillId="0" borderId="0" xfId="0" applyFont="1"/>
    <xf numFmtId="0" fontId="16" fillId="0" borderId="0" xfId="0" applyFont="1"/>
    <xf numFmtId="0" fontId="30" fillId="0" borderId="0" xfId="1" applyFont="1" applyFill="1" applyAlignment="1">
      <alignment horizontal="center" vertical="center" readingOrder="2"/>
    </xf>
    <xf numFmtId="0" fontId="11" fillId="0" borderId="0" xfId="0" applyFont="1" applyFill="1" applyAlignment="1">
      <alignment horizontal="right" vertical="center"/>
    </xf>
    <xf numFmtId="0" fontId="30" fillId="0" borderId="0" xfId="1" applyFont="1" applyFill="1" applyAlignment="1">
      <alignment horizontal="center" vertical="center" readingOrder="2"/>
    </xf>
    <xf numFmtId="0" fontId="25" fillId="0" borderId="7" xfId="0" applyFont="1" applyBorder="1" applyAlignment="1">
      <alignment horizontal="center"/>
    </xf>
    <xf numFmtId="0" fontId="16" fillId="0" borderId="6" xfId="0" applyFont="1" applyBorder="1" applyAlignment="1">
      <alignment horizontal="center" vertical="center"/>
    </xf>
    <xf numFmtId="0" fontId="11" fillId="0" borderId="0" xfId="0" applyFont="1" applyFill="1" applyBorder="1" applyAlignment="1">
      <alignment horizontal="center" vertical="center"/>
    </xf>
    <xf numFmtId="0" fontId="16" fillId="0" borderId="3" xfId="0" applyFont="1" applyFill="1" applyBorder="1" applyAlignment="1">
      <alignment horizontal="center" vertical="center" wrapText="1" readingOrder="2"/>
    </xf>
    <xf numFmtId="0" fontId="8" fillId="0" borderId="0" xfId="0" applyFont="1" applyFill="1"/>
    <xf numFmtId="0" fontId="11" fillId="0" borderId="0" xfId="0" applyFont="1" applyFill="1" applyAlignment="1">
      <alignment horizontal="center" vertical="center"/>
    </xf>
    <xf numFmtId="0" fontId="11" fillId="0" borderId="0" xfId="0" applyFont="1" applyFill="1" applyAlignment="1">
      <alignment horizontal="center" vertical="center"/>
    </xf>
    <xf numFmtId="0" fontId="8" fillId="0" borderId="0" xfId="0" applyFont="1" applyFill="1" applyBorder="1"/>
    <xf numFmtId="0" fontId="8" fillId="0" borderId="0" xfId="0" applyFont="1" applyFill="1" applyBorder="1" applyAlignment="1">
      <alignment horizontal="right" vertical="center" readingOrder="2"/>
    </xf>
    <xf numFmtId="0" fontId="8" fillId="0" borderId="3" xfId="0" applyFont="1" applyFill="1" applyBorder="1" applyAlignment="1">
      <alignment horizontal="center" vertical="center" readingOrder="2"/>
    </xf>
    <xf numFmtId="0" fontId="16" fillId="0" borderId="0" xfId="0" applyFont="1" applyFill="1" applyAlignment="1">
      <alignment horizontal="right" vertical="center"/>
    </xf>
    <xf numFmtId="0" fontId="11" fillId="0" borderId="0" xfId="0" applyFont="1" applyFill="1" applyAlignment="1">
      <alignment horizontal="left" vertical="center"/>
    </xf>
    <xf numFmtId="0" fontId="11" fillId="0" borderId="0" xfId="0" applyFont="1" applyAlignment="1">
      <alignment horizontal="center" vertical="center"/>
    </xf>
    <xf numFmtId="0" fontId="16" fillId="0" borderId="0" xfId="0" applyFont="1" applyFill="1" applyAlignment="1">
      <alignment horizontal="left" vertical="center"/>
    </xf>
    <xf numFmtId="0" fontId="25" fillId="0" borderId="6" xfId="1" applyFont="1" applyFill="1" applyBorder="1" applyAlignment="1">
      <alignment horizontal="center" vertical="center" readingOrder="2"/>
    </xf>
    <xf numFmtId="0" fontId="25" fillId="0" borderId="0" xfId="1" applyFont="1" applyFill="1" applyBorder="1" applyAlignment="1">
      <alignment horizontal="center" vertical="center" readingOrder="2"/>
    </xf>
    <xf numFmtId="0" fontId="16" fillId="0" borderId="0" xfId="1" applyFont="1" applyFill="1" applyBorder="1" applyAlignment="1">
      <alignment horizontal="center" vertical="center"/>
    </xf>
    <xf numFmtId="0" fontId="16" fillId="0" borderId="0" xfId="0" applyFont="1" applyFill="1" applyBorder="1" applyAlignment="1">
      <alignment horizontal="center" vertical="center"/>
    </xf>
    <xf numFmtId="49" fontId="24" fillId="0" borderId="0" xfId="1" applyNumberFormat="1" applyFont="1" applyFill="1" applyBorder="1" applyAlignment="1">
      <alignment horizontal="right" vertical="center" readingOrder="2"/>
    </xf>
    <xf numFmtId="0" fontId="24" fillId="0" borderId="0" xfId="1" applyFont="1" applyFill="1" applyAlignment="1">
      <alignment vertical="center" readingOrder="2"/>
    </xf>
    <xf numFmtId="0" fontId="41" fillId="0" borderId="0" xfId="1" applyFont="1" applyFill="1" applyAlignment="1">
      <alignment vertical="center" readingOrder="2"/>
    </xf>
    <xf numFmtId="0" fontId="25" fillId="0" borderId="0" xfId="1" applyFont="1" applyFill="1" applyAlignment="1">
      <alignment horizontal="center" vertical="center" readingOrder="2"/>
    </xf>
    <xf numFmtId="0" fontId="42" fillId="0" borderId="0" xfId="1" applyFont="1" applyFill="1" applyBorder="1" applyAlignment="1">
      <alignment horizontal="right" vertical="center" readingOrder="2"/>
    </xf>
    <xf numFmtId="0" fontId="42" fillId="0" borderId="0" xfId="1" applyFont="1" applyFill="1" applyAlignment="1">
      <alignment vertical="center" readingOrder="2"/>
    </xf>
    <xf numFmtId="0" fontId="27" fillId="0" borderId="0" xfId="0" applyFont="1"/>
    <xf numFmtId="0" fontId="25" fillId="0" borderId="0" xfId="0" applyFont="1" applyFill="1" applyBorder="1" applyAlignment="1">
      <alignment horizontal="right" vertical="center" readingOrder="2"/>
    </xf>
    <xf numFmtId="0" fontId="16" fillId="0" borderId="0" xfId="0" applyFont="1" applyBorder="1" applyAlignment="1">
      <alignment horizontal="right" vertical="top" wrapText="1" readingOrder="2"/>
    </xf>
    <xf numFmtId="0" fontId="16" fillId="0" borderId="0" xfId="0" applyFont="1" applyBorder="1" applyAlignment="1">
      <alignment horizontal="justify" vertical="top" wrapText="1" readingOrder="2"/>
    </xf>
    <xf numFmtId="0" fontId="16" fillId="0" borderId="0" xfId="0" applyFont="1" applyBorder="1" applyAlignment="1">
      <alignment horizontal="center" vertical="top" wrapText="1" readingOrder="2"/>
    </xf>
    <xf numFmtId="0" fontId="47" fillId="0" borderId="0" xfId="0" applyFont="1" applyBorder="1" applyAlignment="1">
      <alignment horizontal="center" vertical="top" wrapText="1" readingOrder="2"/>
    </xf>
    <xf numFmtId="0" fontId="47" fillId="4" borderId="0" xfId="0" applyFont="1" applyFill="1" applyBorder="1" applyAlignment="1">
      <alignment horizontal="center" vertical="top" wrapText="1" readingOrder="2"/>
    </xf>
    <xf numFmtId="0" fontId="47" fillId="4" borderId="6" xfId="0" applyFont="1" applyFill="1" applyBorder="1" applyAlignment="1">
      <alignment horizontal="center" vertical="top" wrapText="1" readingOrder="2"/>
    </xf>
    <xf numFmtId="0" fontId="47" fillId="0" borderId="0" xfId="0" applyFont="1" applyBorder="1" applyAlignment="1">
      <alignment horizontal="justify" vertical="top" wrapText="1" readingOrder="2"/>
    </xf>
    <xf numFmtId="0" fontId="25" fillId="0" borderId="0" xfId="0" applyFont="1" applyFill="1" applyBorder="1" applyAlignment="1">
      <alignment horizontal="right" vertical="center" wrapText="1"/>
    </xf>
    <xf numFmtId="0" fontId="25"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readingOrder="2"/>
    </xf>
    <xf numFmtId="0" fontId="11" fillId="0" borderId="0" xfId="0" applyFont="1" applyFill="1" applyBorder="1" applyAlignment="1">
      <alignment horizontal="right" readingOrder="2"/>
    </xf>
    <xf numFmtId="0" fontId="9" fillId="0" borderId="0" xfId="0" applyFont="1" applyAlignment="1">
      <alignment horizontal="center" readingOrder="2"/>
    </xf>
    <xf numFmtId="0" fontId="5" fillId="0" borderId="0" xfId="0" applyFont="1" applyFill="1" applyAlignment="1">
      <alignment horizontal="center" readingOrder="2"/>
    </xf>
    <xf numFmtId="0" fontId="4" fillId="0" borderId="0" xfId="0" applyFont="1" applyAlignment="1">
      <alignment horizontal="center" readingOrder="2"/>
    </xf>
    <xf numFmtId="0" fontId="8" fillId="0" borderId="0" xfId="0" applyFont="1" applyFill="1" applyAlignment="1">
      <alignment horizontal="center"/>
    </xf>
    <xf numFmtId="0" fontId="16" fillId="0" borderId="0" xfId="0" applyFont="1" applyFill="1" applyBorder="1" applyAlignment="1">
      <alignment wrapText="1"/>
    </xf>
    <xf numFmtId="0" fontId="16" fillId="0" borderId="0" xfId="0" applyFont="1" applyFill="1" applyBorder="1" applyAlignment="1">
      <alignment horizontal="center" wrapText="1"/>
    </xf>
    <xf numFmtId="49" fontId="18" fillId="0" borderId="0" xfId="0" applyNumberFormat="1" applyFont="1" applyAlignment="1">
      <alignment vertical="top" readingOrder="2"/>
    </xf>
    <xf numFmtId="0" fontId="24" fillId="0" borderId="0" xfId="1" applyFont="1" applyFill="1" applyBorder="1" applyAlignment="1">
      <alignment horizontal="right" vertical="top" readingOrder="2"/>
    </xf>
    <xf numFmtId="0" fontId="0" fillId="0" borderId="0" xfId="0" applyAlignment="1">
      <alignment vertical="top"/>
    </xf>
    <xf numFmtId="0" fontId="18" fillId="0" borderId="0" xfId="0" applyFont="1" applyAlignment="1">
      <alignment horizontal="center" vertical="top"/>
    </xf>
    <xf numFmtId="0" fontId="16" fillId="0" borderId="6" xfId="1" applyFont="1" applyFill="1" applyBorder="1" applyAlignment="1">
      <alignment horizontal="center" vertical="center" readingOrder="2"/>
    </xf>
    <xf numFmtId="0" fontId="25" fillId="0" borderId="6" xfId="1" applyFont="1" applyFill="1" applyBorder="1" applyAlignment="1">
      <alignment horizontal="center" vertical="center" readingOrder="2"/>
    </xf>
    <xf numFmtId="0" fontId="16" fillId="0" borderId="0" xfId="0" applyFont="1" applyFill="1" applyBorder="1" applyAlignment="1">
      <alignment horizontal="center" vertical="center"/>
    </xf>
    <xf numFmtId="49" fontId="10" fillId="0" borderId="0" xfId="1" applyNumberFormat="1" applyFont="1" applyFill="1" applyAlignment="1">
      <alignment horizontal="right" vertical="center" readingOrder="2"/>
    </xf>
    <xf numFmtId="0" fontId="43" fillId="0" borderId="0" xfId="1" applyFont="1" applyFill="1" applyAlignment="1">
      <alignment horizontal="right" vertical="center" readingOrder="2"/>
    </xf>
    <xf numFmtId="0" fontId="30" fillId="0" borderId="0" xfId="1" applyFont="1" applyFill="1" applyAlignment="1">
      <alignment horizontal="right" vertical="center" readingOrder="2"/>
    </xf>
    <xf numFmtId="49" fontId="18" fillId="0" borderId="0" xfId="1" applyNumberFormat="1" applyFont="1" applyFill="1" applyBorder="1" applyAlignment="1">
      <alignment horizontal="right" vertical="center" readingOrder="2"/>
    </xf>
    <xf numFmtId="49" fontId="24" fillId="0" borderId="0" xfId="1" applyNumberFormat="1" applyFont="1" applyFill="1" applyAlignment="1">
      <alignment horizontal="right" vertical="center" readingOrder="2"/>
    </xf>
    <xf numFmtId="49" fontId="11" fillId="0" borderId="0" xfId="1" applyNumberFormat="1" applyFont="1" applyFill="1" applyAlignment="1">
      <alignment horizontal="right" vertical="center" readingOrder="2"/>
    </xf>
    <xf numFmtId="0" fontId="0" fillId="0" borderId="0" xfId="0" applyAlignment="1">
      <alignment vertical="center"/>
    </xf>
    <xf numFmtId="0" fontId="16" fillId="0" borderId="6" xfId="1" applyFont="1" applyFill="1" applyBorder="1" applyAlignment="1">
      <alignment horizontal="center" vertical="center" wrapText="1" readingOrder="2"/>
    </xf>
    <xf numFmtId="0" fontId="25" fillId="0" borderId="0" xfId="1" applyFont="1" applyFill="1" applyBorder="1" applyAlignment="1">
      <alignment vertical="center" readingOrder="2"/>
    </xf>
    <xf numFmtId="0" fontId="16" fillId="0" borderId="0" xfId="1" applyFont="1" applyFill="1" applyBorder="1" applyAlignment="1">
      <alignment vertical="center" readingOrder="2"/>
    </xf>
    <xf numFmtId="0" fontId="7" fillId="0" borderId="0" xfId="0" applyFont="1"/>
    <xf numFmtId="0" fontId="16" fillId="0" borderId="0" xfId="0" applyFont="1" applyFill="1" applyBorder="1" applyAlignment="1">
      <alignment horizontal="center" vertical="center"/>
    </xf>
    <xf numFmtId="0" fontId="8" fillId="0" borderId="0" xfId="0" applyFont="1" applyAlignment="1">
      <alignment horizontal="center" vertical="center"/>
    </xf>
    <xf numFmtId="0" fontId="16" fillId="0" borderId="0" xfId="0" applyFont="1" applyFill="1" applyBorder="1" applyAlignment="1">
      <alignment vertical="center" wrapText="1"/>
    </xf>
    <xf numFmtId="0" fontId="8" fillId="0" borderId="0" xfId="0" applyFont="1" applyAlignment="1">
      <alignment horizontal="center" vertical="center"/>
    </xf>
    <xf numFmtId="0" fontId="8" fillId="0" borderId="0" xfId="0" applyFont="1" applyFill="1" applyAlignment="1">
      <alignment vertical="center"/>
    </xf>
    <xf numFmtId="0" fontId="11" fillId="0" borderId="0" xfId="0" applyFont="1" applyFill="1" applyBorder="1" applyAlignment="1">
      <alignment horizontal="right" vertical="center" readingOrder="2"/>
    </xf>
    <xf numFmtId="0" fontId="11" fillId="0" borderId="0" xfId="0" applyFont="1" applyFill="1" applyAlignment="1">
      <alignment horizontal="right" vertical="center" readingOrder="2"/>
    </xf>
    <xf numFmtId="0" fontId="16" fillId="0" borderId="6" xfId="0" applyFont="1" applyFill="1" applyBorder="1" applyAlignment="1">
      <alignment horizontal="center" vertical="center"/>
    </xf>
    <xf numFmtId="0" fontId="16" fillId="0" borderId="6" xfId="0" applyFont="1" applyFill="1" applyBorder="1" applyAlignment="1">
      <alignment horizontal="center" readingOrder="2"/>
    </xf>
    <xf numFmtId="0" fontId="11" fillId="0" borderId="0" xfId="0" applyFont="1" applyFill="1" applyBorder="1" applyAlignment="1">
      <alignment horizontal="right" readingOrder="2"/>
    </xf>
    <xf numFmtId="0" fontId="25" fillId="0" borderId="0" xfId="0" applyFont="1" applyFill="1" applyBorder="1" applyAlignment="1">
      <alignment horizontal="right" vertical="center" wrapText="1"/>
    </xf>
    <xf numFmtId="0" fontId="16" fillId="0" borderId="0" xfId="0" applyFont="1" applyFill="1" applyBorder="1" applyAlignment="1">
      <alignment horizontal="center" vertical="center" readingOrder="2"/>
    </xf>
    <xf numFmtId="0" fontId="16" fillId="0" borderId="0" xfId="0" applyFont="1" applyFill="1" applyBorder="1" applyAlignment="1">
      <alignment horizontal="right" wrapText="1"/>
    </xf>
    <xf numFmtId="0" fontId="16" fillId="0" borderId="0" xfId="0" applyFont="1"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right" wrapText="1"/>
    </xf>
    <xf numFmtId="0" fontId="49" fillId="0" borderId="0" xfId="0" applyFont="1" applyAlignment="1">
      <alignment horizontal="right" vertical="justify" wrapText="1"/>
    </xf>
    <xf numFmtId="0" fontId="16" fillId="0" borderId="0" xfId="1" applyFont="1" applyFill="1" applyBorder="1" applyAlignment="1">
      <alignment horizontal="center" vertical="center" readingOrder="2"/>
    </xf>
    <xf numFmtId="0" fontId="25" fillId="0" borderId="0" xfId="1" applyFont="1" applyFill="1" applyBorder="1" applyAlignment="1">
      <alignment horizontal="center" vertical="center" readingOrder="2"/>
    </xf>
    <xf numFmtId="0" fontId="16" fillId="0" borderId="6" xfId="0" applyFont="1" applyFill="1" applyBorder="1" applyAlignment="1">
      <alignment horizontal="center" readingOrder="2"/>
    </xf>
    <xf numFmtId="0" fontId="16" fillId="0" borderId="0" xfId="0" applyFont="1" applyAlignment="1">
      <alignment horizontal="left"/>
    </xf>
    <xf numFmtId="0" fontId="21" fillId="0" borderId="0" xfId="0" applyFont="1"/>
    <xf numFmtId="0" fontId="16" fillId="0" borderId="6" xfId="0" applyFont="1" applyFill="1" applyBorder="1" applyAlignment="1">
      <alignment horizontal="center" vertical="center" readingOrder="2"/>
    </xf>
    <xf numFmtId="0" fontId="16" fillId="0" borderId="6" xfId="0" applyFont="1" applyFill="1" applyBorder="1" applyAlignment="1">
      <alignment horizontal="center" vertical="center" wrapText="1" readingOrder="2"/>
    </xf>
    <xf numFmtId="0" fontId="51" fillId="0" borderId="0" xfId="0" applyFont="1" applyFill="1" applyBorder="1" applyAlignment="1">
      <alignment wrapText="1"/>
    </xf>
    <xf numFmtId="0" fontId="53" fillId="0" borderId="0" xfId="0" applyFont="1" applyFill="1"/>
    <xf numFmtId="0" fontId="51" fillId="0" borderId="0" xfId="0" applyFont="1" applyFill="1" applyBorder="1" applyAlignment="1">
      <alignment horizontal="center" wrapText="1"/>
    </xf>
    <xf numFmtId="0" fontId="52" fillId="0" borderId="0" xfId="0" applyFont="1" applyFill="1" applyBorder="1"/>
    <xf numFmtId="0" fontId="54" fillId="0" borderId="0" xfId="0" applyFont="1" applyAlignment="1">
      <alignment horizontal="center"/>
    </xf>
    <xf numFmtId="0" fontId="55" fillId="0" borderId="0" xfId="0" applyFont="1"/>
    <xf numFmtId="0" fontId="54" fillId="0" borderId="8" xfId="0" applyFont="1" applyBorder="1" applyAlignment="1">
      <alignment horizontal="center"/>
    </xf>
    <xf numFmtId="0" fontId="54" fillId="0" borderId="0" xfId="0" applyFont="1"/>
    <xf numFmtId="0" fontId="51" fillId="0" borderId="0" xfId="0" applyFont="1" applyFill="1"/>
    <xf numFmtId="0" fontId="54" fillId="0" borderId="0" xfId="0" applyFont="1" applyBorder="1"/>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5" fillId="0" borderId="7" xfId="0" applyFont="1" applyBorder="1" applyAlignment="1"/>
    <xf numFmtId="0" fontId="48" fillId="0" borderId="6" xfId="0" applyFont="1" applyBorder="1" applyAlignment="1">
      <alignment horizontal="center" vertical="top"/>
    </xf>
    <xf numFmtId="0" fontId="48" fillId="0" borderId="0" xfId="0" applyFont="1" applyAlignment="1">
      <alignment horizontal="center" vertical="top"/>
    </xf>
    <xf numFmtId="0" fontId="56" fillId="0" borderId="0" xfId="0" applyFont="1" applyAlignment="1">
      <alignment vertical="top"/>
    </xf>
    <xf numFmtId="0" fontId="11" fillId="0" borderId="0" xfId="0" applyFont="1" applyAlignment="1">
      <alignment horizontal="left" vertical="center"/>
    </xf>
    <xf numFmtId="0" fontId="11" fillId="0" borderId="0" xfId="0" applyFont="1"/>
    <xf numFmtId="0" fontId="11" fillId="0" borderId="0" xfId="0" applyFont="1" applyAlignment="1">
      <alignment readingOrder="2"/>
    </xf>
    <xf numFmtId="0" fontId="11" fillId="0" borderId="0" xfId="0" applyFont="1" applyAlignment="1">
      <alignment horizontal="center" readingOrder="2"/>
    </xf>
    <xf numFmtId="0" fontId="11" fillId="0" borderId="0" xfId="0" applyFont="1" applyFill="1" applyAlignment="1">
      <alignment horizontal="left" readingOrder="2"/>
    </xf>
    <xf numFmtId="0" fontId="11" fillId="0" borderId="0" xfId="0" applyFont="1" applyFill="1" applyAlignment="1">
      <alignment horizontal="left" vertical="center"/>
    </xf>
    <xf numFmtId="0" fontId="11" fillId="0" borderId="0" xfId="1" applyFont="1" applyFill="1" applyAlignment="1">
      <alignment horizontal="center" vertical="center" readingOrder="2"/>
    </xf>
    <xf numFmtId="0" fontId="16" fillId="0" borderId="0" xfId="0" applyFont="1" applyFill="1" applyBorder="1" applyAlignment="1">
      <alignment horizontal="center" vertical="center"/>
    </xf>
    <xf numFmtId="0" fontId="16" fillId="0" borderId="0" xfId="0" applyFont="1" applyFill="1" applyBorder="1" applyAlignment="1">
      <alignment horizontal="right" vertical="center" readingOrder="2"/>
    </xf>
    <xf numFmtId="0" fontId="16" fillId="0" borderId="0" xfId="0" applyFont="1" applyFill="1" applyBorder="1" applyAlignment="1">
      <alignment horizontal="center" vertical="center"/>
    </xf>
    <xf numFmtId="0" fontId="11" fillId="0" borderId="0" xfId="0" applyFont="1" applyFill="1" applyAlignment="1">
      <alignment horizontal="right" vertical="center" readingOrder="2"/>
    </xf>
    <xf numFmtId="0" fontId="16" fillId="0" borderId="0" xfId="0" applyFont="1" applyFill="1" applyBorder="1" applyAlignment="1">
      <alignment horizontal="center" vertical="center" readingOrder="2"/>
    </xf>
    <xf numFmtId="0" fontId="12" fillId="0" borderId="0" xfId="0" applyFont="1" applyFill="1" applyAlignment="1">
      <alignment horizontal="center" vertical="center"/>
    </xf>
    <xf numFmtId="0" fontId="16" fillId="3" borderId="0" xfId="0" applyFont="1" applyFill="1" applyBorder="1" applyAlignment="1">
      <alignment horizontal="justify" vertical="top" wrapText="1" readingOrder="2"/>
    </xf>
    <xf numFmtId="0" fontId="16" fillId="0" borderId="6" xfId="0" applyFont="1" applyBorder="1" applyAlignment="1">
      <alignment horizontal="center" vertical="top" wrapText="1" readingOrder="2"/>
    </xf>
    <xf numFmtId="0" fontId="16" fillId="4" borderId="6" xfId="0" applyFont="1" applyFill="1" applyBorder="1" applyAlignment="1">
      <alignment horizontal="center" vertical="top" wrapText="1" readingOrder="2"/>
    </xf>
    <xf numFmtId="0" fontId="16" fillId="4" borderId="0" xfId="0" applyFont="1" applyFill="1" applyBorder="1" applyAlignment="1">
      <alignment horizontal="center" vertical="top" wrapText="1" readingOrder="2"/>
    </xf>
    <xf numFmtId="0" fontId="54" fillId="0" borderId="7" xfId="0" applyFont="1" applyBorder="1" applyAlignment="1">
      <alignment horizontal="center"/>
    </xf>
    <xf numFmtId="0" fontId="16" fillId="0" borderId="0" xfId="0" applyFont="1" applyFill="1" applyBorder="1" applyAlignment="1">
      <alignment horizontal="justify" vertical="top" wrapText="1" readingOrder="2"/>
    </xf>
    <xf numFmtId="0" fontId="63" fillId="6" borderId="10" xfId="0" applyFont="1" applyFill="1" applyBorder="1"/>
    <xf numFmtId="0" fontId="8" fillId="6" borderId="7" xfId="0" applyFont="1" applyFill="1" applyBorder="1"/>
    <xf numFmtId="0" fontId="8" fillId="6" borderId="11" xfId="0" applyFont="1" applyFill="1" applyBorder="1"/>
    <xf numFmtId="0" fontId="8" fillId="6" borderId="14" xfId="0" applyFont="1" applyFill="1" applyBorder="1"/>
    <xf numFmtId="0" fontId="8" fillId="6" borderId="0" xfId="0" applyFont="1" applyFill="1" applyBorder="1"/>
    <xf numFmtId="0" fontId="8" fillId="6" borderId="15" xfId="0" applyFont="1" applyFill="1" applyBorder="1"/>
    <xf numFmtId="0" fontId="0" fillId="6" borderId="0" xfId="0" applyFill="1"/>
    <xf numFmtId="0" fontId="42" fillId="6" borderId="0" xfId="1" applyFont="1" applyFill="1" applyBorder="1" applyAlignment="1">
      <alignment horizontal="right" vertical="center" readingOrder="2"/>
    </xf>
    <xf numFmtId="0" fontId="25" fillId="6" borderId="0" xfId="1" applyFont="1" applyFill="1" applyBorder="1" applyAlignment="1">
      <alignment horizontal="right" vertical="center" readingOrder="2"/>
    </xf>
    <xf numFmtId="0" fontId="0" fillId="6" borderId="7" xfId="0" applyFill="1" applyBorder="1"/>
    <xf numFmtId="0" fontId="0" fillId="6" borderId="11" xfId="0" applyFill="1" applyBorder="1"/>
    <xf numFmtId="0" fontId="50" fillId="6" borderId="14" xfId="1" applyFont="1" applyFill="1" applyBorder="1" applyAlignment="1">
      <alignment horizontal="right" vertical="center" readingOrder="2"/>
    </xf>
    <xf numFmtId="0" fontId="42" fillId="6" borderId="0" xfId="1" applyFont="1" applyFill="1" applyBorder="1" applyAlignment="1">
      <alignment vertical="center" readingOrder="2"/>
    </xf>
    <xf numFmtId="0" fontId="42" fillId="6" borderId="15" xfId="1" applyFont="1" applyFill="1" applyBorder="1" applyAlignment="1">
      <alignment vertical="center" readingOrder="2"/>
    </xf>
    <xf numFmtId="0" fontId="50" fillId="6" borderId="12" xfId="1" applyFont="1" applyFill="1" applyBorder="1" applyAlignment="1">
      <alignment horizontal="right" vertical="center" readingOrder="2"/>
    </xf>
    <xf numFmtId="0" fontId="42" fillId="6" borderId="6" xfId="1" applyFont="1" applyFill="1" applyBorder="1" applyAlignment="1">
      <alignment horizontal="right" vertical="center" readingOrder="2"/>
    </xf>
    <xf numFmtId="0" fontId="25" fillId="6" borderId="6" xfId="1" applyFont="1" applyFill="1" applyBorder="1" applyAlignment="1">
      <alignment horizontal="right" vertical="center" readingOrder="2"/>
    </xf>
    <xf numFmtId="0" fontId="42" fillId="6" borderId="6" xfId="1" applyFont="1" applyFill="1" applyBorder="1" applyAlignment="1">
      <alignment vertical="center" readingOrder="2"/>
    </xf>
    <xf numFmtId="0" fontId="42" fillId="6" borderId="13" xfId="1" applyFont="1" applyFill="1" applyBorder="1" applyAlignment="1">
      <alignment vertical="center" readingOrder="2"/>
    </xf>
    <xf numFmtId="0" fontId="64" fillId="6" borderId="10" xfId="0" applyFont="1" applyFill="1" applyBorder="1"/>
    <xf numFmtId="0" fontId="16" fillId="0" borderId="0" xfId="0" applyFont="1" applyFill="1" applyAlignment="1">
      <alignment vertical="center"/>
    </xf>
    <xf numFmtId="0" fontId="46" fillId="6" borderId="0" xfId="0" applyFont="1" applyFill="1"/>
    <xf numFmtId="0" fontId="54" fillId="6" borderId="0" xfId="0" applyFont="1" applyFill="1"/>
    <xf numFmtId="0" fontId="66" fillId="6" borderId="0" xfId="0" applyFont="1" applyFill="1"/>
    <xf numFmtId="0" fontId="67" fillId="6" borderId="0" xfId="0" applyFont="1" applyFill="1"/>
    <xf numFmtId="0" fontId="11" fillId="0" borderId="0" xfId="0" applyFont="1" applyFill="1" applyBorder="1" applyAlignment="1">
      <alignment horizontal="right" vertical="top" wrapText="1" readingOrder="2"/>
    </xf>
    <xf numFmtId="0" fontId="16" fillId="0" borderId="6" xfId="0" applyFont="1" applyFill="1" applyBorder="1" applyAlignment="1">
      <alignment horizontal="center" vertical="top" wrapText="1" readingOrder="2"/>
    </xf>
    <xf numFmtId="0" fontId="21" fillId="0" borderId="0" xfId="0" applyFont="1" applyFill="1" applyBorder="1"/>
    <xf numFmtId="0" fontId="0" fillId="0" borderId="0" xfId="0" applyFill="1"/>
    <xf numFmtId="0" fontId="47" fillId="0" borderId="0" xfId="0" applyFont="1" applyFill="1" applyBorder="1" applyAlignment="1">
      <alignment horizontal="center" vertical="top" wrapText="1" readingOrder="2"/>
    </xf>
    <xf numFmtId="0" fontId="11" fillId="0" borderId="0" xfId="0" applyFont="1" applyFill="1" applyBorder="1" applyAlignment="1">
      <alignment horizontal="justify" vertical="top" wrapText="1" readingOrder="2"/>
    </xf>
    <xf numFmtId="0" fontId="68" fillId="0" borderId="0" xfId="0" applyFont="1" applyBorder="1" applyAlignment="1">
      <alignment horizontal="right" vertical="top" wrapText="1" readingOrder="2"/>
    </xf>
    <xf numFmtId="0" fontId="16" fillId="0" borderId="0" xfId="0" applyFont="1" applyFill="1" applyBorder="1" applyAlignment="1">
      <alignment horizontal="center" vertical="top" wrapText="1" readingOrder="2"/>
    </xf>
    <xf numFmtId="0" fontId="11" fillId="3" borderId="0" xfId="0" applyFont="1" applyFill="1" applyBorder="1" applyAlignment="1">
      <alignment horizontal="justify" vertical="top" wrapText="1" readingOrder="2"/>
    </xf>
    <xf numFmtId="0" fontId="68" fillId="5" borderId="0" xfId="0" applyFont="1" applyFill="1" applyBorder="1" applyAlignment="1">
      <alignment horizontal="right" vertical="top" wrapText="1" readingOrder="2"/>
    </xf>
    <xf numFmtId="0" fontId="47" fillId="5" borderId="0" xfId="0" applyFont="1" applyFill="1" applyBorder="1" applyAlignment="1">
      <alignment horizontal="justify" vertical="top" wrapText="1" readingOrder="2"/>
    </xf>
    <xf numFmtId="0" fontId="16" fillId="5" borderId="0" xfId="0" applyFont="1" applyFill="1" applyBorder="1" applyAlignment="1">
      <alignment horizontal="center" vertical="top" wrapText="1" readingOrder="2"/>
    </xf>
    <xf numFmtId="0" fontId="69" fillId="4" borderId="0" xfId="0" applyFont="1" applyFill="1" applyBorder="1" applyAlignment="1">
      <alignment horizontal="center" vertical="top" wrapText="1" readingOrder="2"/>
    </xf>
    <xf numFmtId="0" fontId="69" fillId="0" borderId="0" xfId="0" applyFont="1" applyBorder="1" applyAlignment="1">
      <alignment horizontal="center" vertical="top" wrapText="1" readingOrder="2"/>
    </xf>
    <xf numFmtId="0" fontId="70" fillId="3" borderId="0" xfId="0" applyFont="1" applyFill="1" applyBorder="1" applyAlignment="1">
      <alignment horizontal="justify" vertical="top" wrapText="1" readingOrder="2"/>
    </xf>
    <xf numFmtId="0" fontId="70" fillId="0" borderId="0" xfId="0" applyFont="1" applyFill="1" applyBorder="1" applyAlignment="1">
      <alignment horizontal="justify" vertical="top" wrapText="1" readingOrder="2"/>
    </xf>
    <xf numFmtId="0" fontId="68" fillId="3" borderId="0" xfId="0" applyFont="1" applyFill="1" applyBorder="1" applyAlignment="1">
      <alignment horizontal="right" vertical="top" wrapText="1" readingOrder="2"/>
    </xf>
    <xf numFmtId="0" fontId="47" fillId="3" borderId="0" xfId="0" applyFont="1" applyFill="1" applyBorder="1" applyAlignment="1">
      <alignment horizontal="justify" vertical="top" wrapText="1" readingOrder="2"/>
    </xf>
    <xf numFmtId="0" fontId="16" fillId="0" borderId="0" xfId="0" applyFont="1" applyBorder="1" applyAlignment="1">
      <alignment vertical="top" wrapText="1" readingOrder="2"/>
    </xf>
    <xf numFmtId="0" fontId="21" fillId="0" borderId="0" xfId="0" applyFont="1" applyBorder="1"/>
    <xf numFmtId="0" fontId="21" fillId="0" borderId="0" xfId="0" applyFont="1" applyFill="1"/>
    <xf numFmtId="0" fontId="16" fillId="0" borderId="0" xfId="1" applyFont="1" applyFill="1" applyBorder="1" applyAlignment="1">
      <alignment horizontal="center" vertical="center" readingOrder="2"/>
    </xf>
    <xf numFmtId="3" fontId="9" fillId="0" borderId="0" xfId="1" applyNumberFormat="1" applyFont="1" applyFill="1" applyAlignment="1">
      <alignment readingOrder="2"/>
    </xf>
    <xf numFmtId="3" fontId="30" fillId="0" borderId="0" xfId="1" applyNumberFormat="1" applyFont="1" applyFill="1" applyAlignment="1">
      <alignment vertical="center" readingOrder="2"/>
    </xf>
    <xf numFmtId="3" fontId="9" fillId="0" borderId="0" xfId="1" applyNumberFormat="1" applyFont="1" applyFill="1" applyAlignment="1">
      <alignment horizontal="center" vertical="center"/>
    </xf>
    <xf numFmtId="3" fontId="8" fillId="0" borderId="0" xfId="1" applyNumberFormat="1" applyFont="1" applyFill="1"/>
    <xf numFmtId="3" fontId="30" fillId="0" borderId="0" xfId="1" applyNumberFormat="1" applyFont="1" applyFill="1" applyAlignment="1">
      <alignment horizontal="center" vertical="center" readingOrder="2"/>
    </xf>
    <xf numFmtId="3" fontId="33" fillId="0" borderId="6" xfId="1" applyNumberFormat="1" applyFont="1" applyFill="1" applyBorder="1" applyAlignment="1">
      <alignment horizontal="center" vertical="center" readingOrder="2"/>
    </xf>
    <xf numFmtId="3" fontId="22" fillId="0" borderId="0" xfId="1" applyNumberFormat="1" applyFont="1" applyFill="1" applyAlignment="1">
      <alignment horizontal="center" vertical="center" readingOrder="2"/>
    </xf>
    <xf numFmtId="3" fontId="22" fillId="0" borderId="0" xfId="1" applyNumberFormat="1" applyFont="1" applyFill="1" applyAlignment="1">
      <alignment vertical="center" readingOrder="2"/>
    </xf>
    <xf numFmtId="3" fontId="36" fillId="0" borderId="0" xfId="1" applyNumberFormat="1" applyFont="1" applyFill="1" applyAlignment="1">
      <alignment readingOrder="2"/>
    </xf>
    <xf numFmtId="3" fontId="37" fillId="0" borderId="0" xfId="1" applyNumberFormat="1" applyFont="1" applyFill="1"/>
    <xf numFmtId="3" fontId="32" fillId="0" borderId="0" xfId="1" applyNumberFormat="1" applyFont="1" applyFill="1" applyAlignment="1">
      <alignment horizontal="center" vertical="center" readingOrder="2"/>
    </xf>
    <xf numFmtId="3" fontId="33" fillId="0" borderId="0" xfId="1" applyNumberFormat="1" applyFont="1" applyFill="1" applyBorder="1" applyAlignment="1">
      <alignment horizontal="center" vertical="center" readingOrder="2"/>
    </xf>
    <xf numFmtId="3" fontId="37" fillId="0" borderId="0" xfId="1" applyNumberFormat="1" applyFont="1" applyFill="1" applyBorder="1" applyAlignment="1">
      <alignment horizontal="center" vertical="center" readingOrder="2"/>
    </xf>
    <xf numFmtId="3" fontId="34" fillId="0" borderId="0" xfId="1" applyNumberFormat="1" applyFont="1" applyFill="1" applyBorder="1" applyAlignment="1">
      <alignment horizontal="center" vertical="center" readingOrder="2"/>
    </xf>
    <xf numFmtId="3" fontId="35" fillId="0" borderId="0" xfId="1" applyNumberFormat="1" applyFont="1" applyFill="1" applyAlignment="1">
      <alignment horizontal="center" vertical="center" readingOrder="2"/>
    </xf>
    <xf numFmtId="3" fontId="35" fillId="0" borderId="0" xfId="1" applyNumberFormat="1" applyFont="1" applyFill="1" applyAlignment="1">
      <alignment vertical="center" readingOrder="2"/>
    </xf>
    <xf numFmtId="3" fontId="32" fillId="0" borderId="0" xfId="1" applyNumberFormat="1" applyFont="1" applyFill="1" applyAlignment="1">
      <alignment vertical="center" readingOrder="2"/>
    </xf>
    <xf numFmtId="3" fontId="36" fillId="0" borderId="0" xfId="1" applyNumberFormat="1" applyFont="1" applyFill="1" applyAlignment="1">
      <alignment horizontal="center" vertical="center"/>
    </xf>
    <xf numFmtId="3" fontId="34" fillId="0" borderId="0" xfId="1" applyNumberFormat="1" applyFont="1" applyFill="1" applyAlignment="1">
      <alignment readingOrder="2"/>
    </xf>
    <xf numFmtId="3" fontId="34" fillId="0" borderId="0" xfId="1" applyNumberFormat="1" applyFont="1" applyFill="1" applyAlignment="1">
      <alignment horizontal="right" vertical="center" readingOrder="2"/>
    </xf>
    <xf numFmtId="3" fontId="34" fillId="0" borderId="0" xfId="1" applyNumberFormat="1" applyFont="1" applyFill="1" applyAlignment="1">
      <alignment horizontal="center" vertical="center" readingOrder="2"/>
    </xf>
    <xf numFmtId="3" fontId="34" fillId="0" borderId="0" xfId="1" applyNumberFormat="1" applyFont="1" applyFill="1"/>
    <xf numFmtId="3" fontId="34" fillId="0" borderId="0" xfId="1" applyNumberFormat="1" applyFont="1" applyFill="1" applyAlignment="1">
      <alignment horizontal="center" vertical="center"/>
    </xf>
    <xf numFmtId="3" fontId="34" fillId="0" borderId="0" xfId="1" applyNumberFormat="1" applyFont="1" applyFill="1" applyAlignment="1">
      <alignment horizontal="center"/>
    </xf>
    <xf numFmtId="3" fontId="34" fillId="0" borderId="0" xfId="0" applyNumberFormat="1" applyFont="1" applyAlignment="1">
      <alignment horizontal="right" wrapText="1" readingOrder="2"/>
    </xf>
    <xf numFmtId="3" fontId="57" fillId="0" borderId="0" xfId="1" applyNumberFormat="1" applyFont="1" applyFill="1" applyAlignment="1">
      <alignment horizontal="center" vertical="center" readingOrder="2"/>
    </xf>
    <xf numFmtId="3" fontId="37" fillId="0" borderId="0" xfId="1" applyNumberFormat="1" applyFont="1" applyFill="1" applyAlignment="1">
      <alignment readingOrder="2"/>
    </xf>
    <xf numFmtId="3" fontId="36" fillId="0" borderId="0" xfId="1" applyNumberFormat="1" applyFont="1" applyFill="1"/>
    <xf numFmtId="3" fontId="9" fillId="0" borderId="0" xfId="1" applyNumberFormat="1" applyFont="1" applyFill="1"/>
    <xf numFmtId="3" fontId="0" fillId="0" borderId="0" xfId="0" applyNumberFormat="1"/>
    <xf numFmtId="3" fontId="10" fillId="0" borderId="0" xfId="1" applyNumberFormat="1" applyFont="1" applyFill="1" applyAlignment="1">
      <alignment horizontal="left" readingOrder="2"/>
    </xf>
    <xf numFmtId="3" fontId="45" fillId="0" borderId="0" xfId="1" applyNumberFormat="1" applyFont="1" applyFill="1" applyBorder="1" applyAlignment="1">
      <alignment horizontal="right" readingOrder="2"/>
    </xf>
    <xf numFmtId="3" fontId="25" fillId="0" borderId="0" xfId="1" applyNumberFormat="1" applyFont="1" applyFill="1" applyBorder="1" applyAlignment="1">
      <alignment horizontal="right" readingOrder="2"/>
    </xf>
    <xf numFmtId="3" fontId="18" fillId="0" borderId="0" xfId="0" applyNumberFormat="1" applyFont="1" applyAlignment="1"/>
    <xf numFmtId="3" fontId="18" fillId="0" borderId="0" xfId="0" applyNumberFormat="1" applyFont="1"/>
    <xf numFmtId="3" fontId="25" fillId="0" borderId="0" xfId="0" applyNumberFormat="1" applyFont="1" applyBorder="1" applyAlignment="1">
      <alignment wrapText="1"/>
    </xf>
    <xf numFmtId="3" fontId="16" fillId="0" borderId="6" xfId="0" applyNumberFormat="1" applyFont="1" applyBorder="1" applyAlignment="1">
      <alignment horizontal="center" vertical="center"/>
    </xf>
    <xf numFmtId="3" fontId="16" fillId="0" borderId="0" xfId="0" applyNumberFormat="1" applyFont="1" applyBorder="1" applyAlignment="1">
      <alignment horizontal="center" vertical="center"/>
    </xf>
    <xf numFmtId="3" fontId="25" fillId="0" borderId="0" xfId="0" applyNumberFormat="1" applyFont="1" applyBorder="1" applyAlignment="1">
      <alignment horizontal="center" vertical="center"/>
    </xf>
    <xf numFmtId="3" fontId="18" fillId="0" borderId="0" xfId="0" applyNumberFormat="1" applyFont="1" applyAlignment="1">
      <alignment horizontal="center" vertical="center"/>
    </xf>
    <xf numFmtId="3" fontId="16" fillId="0" borderId="0" xfId="0" applyNumberFormat="1" applyFont="1" applyBorder="1"/>
    <xf numFmtId="3" fontId="25" fillId="0" borderId="3" xfId="0" applyNumberFormat="1" applyFont="1" applyBorder="1" applyAlignment="1">
      <alignment horizontal="center"/>
    </xf>
    <xf numFmtId="3" fontId="25" fillId="0" borderId="7" xfId="0" applyNumberFormat="1" applyFont="1" applyBorder="1" applyAlignment="1">
      <alignment horizontal="center"/>
    </xf>
    <xf numFmtId="3" fontId="25" fillId="0" borderId="0" xfId="0" applyNumberFormat="1" applyFont="1" applyBorder="1" applyAlignment="1">
      <alignment horizontal="center"/>
    </xf>
    <xf numFmtId="3" fontId="25" fillId="0" borderId="0" xfId="0" applyNumberFormat="1" applyFont="1" applyAlignment="1">
      <alignment horizontal="right" readingOrder="2"/>
    </xf>
    <xf numFmtId="3" fontId="25" fillId="0" borderId="0" xfId="0" applyNumberFormat="1" applyFont="1" applyAlignment="1">
      <alignment horizontal="center"/>
    </xf>
    <xf numFmtId="3" fontId="25" fillId="0" borderId="0" xfId="0" applyNumberFormat="1" applyFont="1" applyBorder="1" applyAlignment="1"/>
    <xf numFmtId="3" fontId="25" fillId="0" borderId="0" xfId="0" applyNumberFormat="1" applyFont="1" applyAlignment="1"/>
    <xf numFmtId="3" fontId="18" fillId="0" borderId="0" xfId="0" applyNumberFormat="1" applyFont="1" applyFill="1"/>
    <xf numFmtId="3" fontId="25" fillId="0" borderId="0" xfId="0" applyNumberFormat="1" applyFont="1" applyFill="1" applyAlignment="1">
      <alignment horizontal="right" readingOrder="2"/>
    </xf>
    <xf numFmtId="3" fontId="25" fillId="0" borderId="0" xfId="0" applyNumberFormat="1" applyFont="1" applyFill="1" applyAlignment="1">
      <alignment horizontal="center"/>
    </xf>
    <xf numFmtId="3" fontId="25" fillId="0" borderId="0" xfId="0" applyNumberFormat="1" applyFont="1" applyFill="1" applyBorder="1" applyAlignment="1">
      <alignment horizontal="center"/>
    </xf>
    <xf numFmtId="3" fontId="25" fillId="0" borderId="0" xfId="0" applyNumberFormat="1" applyFont="1" applyFill="1" applyAlignment="1"/>
    <xf numFmtId="3" fontId="25" fillId="0" borderId="0" xfId="0" applyNumberFormat="1" applyFont="1" applyAlignment="1">
      <alignment wrapText="1"/>
    </xf>
    <xf numFmtId="3" fontId="25" fillId="0" borderId="0" xfId="0" applyNumberFormat="1" applyFont="1"/>
    <xf numFmtId="3" fontId="25" fillId="0" borderId="0" xfId="0" applyNumberFormat="1" applyFont="1" applyAlignment="1">
      <alignment horizontal="center" vertical="center"/>
    </xf>
    <xf numFmtId="3" fontId="25" fillId="0" borderId="6" xfId="0" applyNumberFormat="1" applyFont="1" applyBorder="1"/>
    <xf numFmtId="3" fontId="25" fillId="0" borderId="6" xfId="0" applyNumberFormat="1" applyFont="1" applyBorder="1" applyAlignment="1">
      <alignment horizontal="center"/>
    </xf>
    <xf numFmtId="3" fontId="11" fillId="0" borderId="0" xfId="0" applyNumberFormat="1" applyFont="1" applyAlignment="1">
      <alignment horizontal="right" wrapText="1"/>
    </xf>
    <xf numFmtId="3" fontId="40" fillId="0" borderId="0" xfId="0" applyNumberFormat="1" applyFont="1" applyAlignment="1">
      <alignment wrapText="1"/>
    </xf>
    <xf numFmtId="3" fontId="40" fillId="0" borderId="0" xfId="0" applyNumberFormat="1" applyFont="1" applyAlignment="1">
      <alignment vertical="center" wrapText="1"/>
    </xf>
    <xf numFmtId="3" fontId="18" fillId="0" borderId="0" xfId="0" applyNumberFormat="1" applyFont="1" applyAlignment="1">
      <alignment wrapText="1"/>
    </xf>
    <xf numFmtId="3" fontId="10" fillId="0" borderId="0" xfId="1" applyNumberFormat="1" applyFont="1" applyFill="1" applyAlignment="1">
      <alignment horizontal="left" vertical="center" readingOrder="2"/>
    </xf>
    <xf numFmtId="3" fontId="24" fillId="0" borderId="0" xfId="1" applyNumberFormat="1" applyFont="1" applyFill="1" applyBorder="1" applyAlignment="1">
      <alignment horizontal="right" vertical="center" readingOrder="2"/>
    </xf>
    <xf numFmtId="3" fontId="0" fillId="0" borderId="0" xfId="0" applyNumberFormat="1" applyAlignment="1">
      <alignment wrapText="1"/>
    </xf>
    <xf numFmtId="3" fontId="11" fillId="0" borderId="0" xfId="0" applyNumberFormat="1" applyFont="1" applyAlignment="1">
      <alignment readingOrder="2"/>
    </xf>
    <xf numFmtId="0" fontId="54" fillId="0" borderId="0" xfId="0" applyFont="1" applyAlignment="1">
      <alignment horizontal="center" vertical="top" wrapText="1" readingOrder="2"/>
    </xf>
    <xf numFmtId="0" fontId="15" fillId="0" borderId="0" xfId="0" applyFont="1" applyAlignment="1">
      <alignment horizontal="center" vertical="top" wrapText="1" readingOrder="2"/>
    </xf>
    <xf numFmtId="164" fontId="34" fillId="0" borderId="0" xfId="1" applyNumberFormat="1" applyFont="1" applyFill="1" applyAlignment="1">
      <alignment horizontal="right" readingOrder="1"/>
    </xf>
    <xf numFmtId="164" fontId="34" fillId="0" borderId="0" xfId="1" applyNumberFormat="1" applyFont="1" applyFill="1" applyBorder="1" applyAlignment="1">
      <alignment horizontal="right" vertical="center" readingOrder="1"/>
    </xf>
    <xf numFmtId="164" fontId="34" fillId="0" borderId="0" xfId="1" applyNumberFormat="1" applyFont="1" applyFill="1" applyAlignment="1">
      <alignment horizontal="right" vertical="center" readingOrder="1"/>
    </xf>
    <xf numFmtId="164" fontId="34" fillId="0" borderId="6" xfId="1" applyNumberFormat="1" applyFont="1" applyFill="1" applyBorder="1" applyAlignment="1">
      <alignment horizontal="right" vertical="center" readingOrder="1"/>
    </xf>
    <xf numFmtId="164" fontId="34" fillId="0" borderId="5" xfId="1" applyNumberFormat="1" applyFont="1" applyFill="1" applyBorder="1" applyAlignment="1">
      <alignment horizontal="right" vertical="center" readingOrder="1"/>
    </xf>
    <xf numFmtId="164" fontId="34" fillId="0" borderId="7" xfId="1" applyNumberFormat="1" applyFont="1" applyFill="1" applyBorder="1" applyAlignment="1">
      <alignment horizontal="right" vertical="center" readingOrder="1"/>
    </xf>
    <xf numFmtId="164" fontId="34" fillId="0" borderId="8" xfId="1" applyNumberFormat="1" applyFont="1" applyFill="1" applyBorder="1" applyAlignment="1">
      <alignment horizontal="right" vertical="center" readingOrder="1"/>
    </xf>
    <xf numFmtId="164" fontId="35" fillId="0" borderId="0" xfId="1" applyNumberFormat="1" applyFont="1" applyFill="1" applyAlignment="1">
      <alignment horizontal="center" vertical="center" readingOrder="1"/>
    </xf>
    <xf numFmtId="164" fontId="35" fillId="0" borderId="0" xfId="1" applyNumberFormat="1" applyFont="1" applyFill="1" applyAlignment="1">
      <alignment vertical="center" readingOrder="1"/>
    </xf>
    <xf numFmtId="0" fontId="16" fillId="0" borderId="0" xfId="1" applyFont="1" applyFill="1" applyBorder="1" applyAlignment="1">
      <alignment horizontal="center" vertical="center"/>
    </xf>
    <xf numFmtId="0" fontId="16" fillId="0" borderId="0" xfId="0" applyFont="1" applyFill="1" applyBorder="1" applyAlignment="1">
      <alignment horizontal="center" vertical="center" readingOrder="2"/>
    </xf>
    <xf numFmtId="164" fontId="34" fillId="0" borderId="0" xfId="1" applyNumberFormat="1" applyFont="1" applyFill="1" applyBorder="1" applyAlignment="1">
      <alignment horizontal="center" vertical="center" readingOrder="2"/>
    </xf>
    <xf numFmtId="164" fontId="34" fillId="0" borderId="0" xfId="1" applyNumberFormat="1" applyFont="1" applyFill="1" applyAlignment="1">
      <alignment horizontal="center" vertical="center" readingOrder="2"/>
    </xf>
    <xf numFmtId="164" fontId="34" fillId="0" borderId="6" xfId="1" applyNumberFormat="1" applyFont="1" applyFill="1" applyBorder="1" applyAlignment="1">
      <alignment horizontal="center" vertical="center" readingOrder="2"/>
    </xf>
    <xf numFmtId="164" fontId="34" fillId="0" borderId="0" xfId="1" applyNumberFormat="1" applyFont="1" applyFill="1"/>
    <xf numFmtId="164" fontId="34" fillId="0" borderId="8" xfId="1" applyNumberFormat="1" applyFont="1" applyFill="1" applyBorder="1" applyAlignment="1">
      <alignment horizontal="center" vertical="center" readingOrder="2"/>
    </xf>
    <xf numFmtId="164" fontId="34" fillId="0" borderId="7" xfId="1" applyNumberFormat="1" applyFont="1" applyFill="1" applyBorder="1"/>
    <xf numFmtId="165" fontId="16" fillId="0" borderId="0" xfId="1" applyNumberFormat="1" applyFont="1" applyFill="1" applyBorder="1" applyAlignment="1">
      <alignment horizontal="center" vertical="center" readingOrder="2"/>
    </xf>
    <xf numFmtId="166" fontId="16" fillId="0" borderId="0" xfId="1" applyNumberFormat="1" applyFont="1" applyFill="1" applyBorder="1" applyAlignment="1">
      <alignment horizontal="center" vertical="center" readingOrder="2"/>
    </xf>
    <xf numFmtId="167" fontId="16" fillId="0" borderId="0" xfId="1" applyNumberFormat="1" applyFont="1" applyFill="1" applyBorder="1" applyAlignment="1">
      <alignment horizontal="center" vertical="center" readingOrder="2"/>
    </xf>
    <xf numFmtId="166" fontId="16" fillId="0" borderId="0" xfId="1" applyNumberFormat="1" applyFont="1" applyFill="1" applyAlignment="1">
      <alignment horizontal="center" vertical="center" readingOrder="2"/>
    </xf>
    <xf numFmtId="0" fontId="16" fillId="0" borderId="0" xfId="1" applyFont="1" applyFill="1" applyBorder="1" applyAlignment="1">
      <alignment vertical="center" shrinkToFit="1" readingOrder="2"/>
    </xf>
    <xf numFmtId="3" fontId="71" fillId="0" borderId="0" xfId="0" applyNumberFormat="1" applyFont="1" applyAlignment="1">
      <alignment horizontal="center" vertical="center"/>
    </xf>
    <xf numFmtId="3" fontId="71" fillId="0" borderId="0" xfId="0" applyNumberFormat="1" applyFont="1" applyAlignment="1">
      <alignment vertical="center"/>
    </xf>
    <xf numFmtId="3" fontId="71" fillId="0" borderId="0" xfId="0" applyNumberFormat="1" applyFont="1" applyBorder="1" applyAlignment="1">
      <alignment horizontal="center" vertical="center"/>
    </xf>
    <xf numFmtId="3" fontId="71" fillId="0" borderId="0" xfId="0" applyNumberFormat="1" applyFont="1" applyBorder="1" applyAlignment="1">
      <alignment vertical="center"/>
    </xf>
    <xf numFmtId="3" fontId="18" fillId="0" borderId="0" xfId="1" applyNumberFormat="1" applyFont="1" applyFill="1" applyBorder="1" applyAlignment="1">
      <alignment horizontal="center" vertical="center" readingOrder="2"/>
    </xf>
    <xf numFmtId="3" fontId="18" fillId="0" borderId="0" xfId="1" applyNumberFormat="1" applyFont="1" applyFill="1" applyBorder="1" applyAlignment="1">
      <alignment horizontal="right" vertical="center" readingOrder="2"/>
    </xf>
    <xf numFmtId="3" fontId="18" fillId="0" borderId="0" xfId="1" applyNumberFormat="1" applyFont="1" applyFill="1" applyBorder="1" applyAlignment="1">
      <alignment horizontal="right" vertical="center" wrapText="1" readingOrder="2"/>
    </xf>
    <xf numFmtId="3" fontId="18" fillId="0" borderId="7" xfId="1" applyNumberFormat="1" applyFont="1" applyFill="1" applyBorder="1" applyAlignment="1">
      <alignment horizontal="center" vertical="center" readingOrder="2"/>
    </xf>
    <xf numFmtId="3" fontId="18" fillId="0" borderId="6" xfId="1" applyNumberFormat="1" applyFont="1" applyFill="1" applyBorder="1" applyAlignment="1">
      <alignment horizontal="center" vertical="center" readingOrder="2"/>
    </xf>
    <xf numFmtId="3" fontId="18" fillId="0" borderId="8" xfId="1" applyNumberFormat="1" applyFont="1" applyFill="1" applyBorder="1" applyAlignment="1">
      <alignment horizontal="center" vertical="center" readingOrder="2"/>
    </xf>
    <xf numFmtId="3" fontId="10" fillId="0" borderId="0" xfId="1" applyNumberFormat="1" applyFont="1" applyFill="1" applyAlignment="1">
      <alignment horizontal="center" vertical="center" readingOrder="2"/>
    </xf>
    <xf numFmtId="3" fontId="16" fillId="0" borderId="0" xfId="0" applyNumberFormat="1" applyFont="1" applyFill="1" applyBorder="1" applyAlignment="1">
      <alignment horizontal="center" vertical="center" readingOrder="2"/>
    </xf>
    <xf numFmtId="3" fontId="16" fillId="0" borderId="8" xfId="0" applyNumberFormat="1" applyFont="1" applyFill="1" applyBorder="1" applyAlignment="1">
      <alignment horizontal="center" vertical="center" readingOrder="2"/>
    </xf>
    <xf numFmtId="3" fontId="16" fillId="0" borderId="0" xfId="0" applyNumberFormat="1" applyFont="1" applyFill="1" applyBorder="1" applyAlignment="1">
      <alignment horizontal="right" vertical="center" readingOrder="2"/>
    </xf>
    <xf numFmtId="164" fontId="16" fillId="0" borderId="0" xfId="0" applyNumberFormat="1" applyFont="1" applyFill="1" applyBorder="1" applyAlignment="1">
      <alignment horizontal="center" vertical="center" readingOrder="2"/>
    </xf>
    <xf numFmtId="164" fontId="16" fillId="0" borderId="0" xfId="0" applyNumberFormat="1" applyFont="1" applyFill="1" applyBorder="1" applyAlignment="1">
      <alignment horizontal="right" vertical="center" readingOrder="2"/>
    </xf>
    <xf numFmtId="164" fontId="16" fillId="0" borderId="8" xfId="0" applyNumberFormat="1" applyFont="1" applyFill="1" applyBorder="1" applyAlignment="1">
      <alignment horizontal="center" vertical="center" readingOrder="2"/>
    </xf>
    <xf numFmtId="3" fontId="16" fillId="0" borderId="0" xfId="0" applyNumberFormat="1" applyFont="1" applyAlignment="1">
      <alignment horizontal="center"/>
    </xf>
    <xf numFmtId="3" fontId="16" fillId="0" borderId="0" xfId="0" applyNumberFormat="1" applyFont="1"/>
    <xf numFmtId="0" fontId="54" fillId="0" borderId="7" xfId="0" applyFont="1" applyBorder="1" applyAlignment="1">
      <alignment horizontal="center" shrinkToFit="1"/>
    </xf>
    <xf numFmtId="0" fontId="54" fillId="0" borderId="0" xfId="0" applyFont="1" applyBorder="1" applyAlignment="1">
      <alignment horizontal="center" shrinkToFit="1"/>
    </xf>
    <xf numFmtId="0" fontId="54" fillId="0" borderId="0" xfId="0" applyFont="1" applyAlignment="1">
      <alignment horizontal="center" shrinkToFit="1"/>
    </xf>
    <xf numFmtId="164" fontId="54" fillId="0" borderId="7" xfId="0" applyNumberFormat="1" applyFont="1" applyBorder="1" applyAlignment="1">
      <alignment horizontal="center"/>
    </xf>
    <xf numFmtId="164" fontId="54" fillId="0" borderId="0" xfId="0" applyNumberFormat="1" applyFont="1" applyAlignment="1">
      <alignment horizontal="center"/>
    </xf>
    <xf numFmtId="164" fontId="54" fillId="0" borderId="0" xfId="0" applyNumberFormat="1" applyFont="1" applyBorder="1" applyAlignment="1">
      <alignment horizontal="center"/>
    </xf>
    <xf numFmtId="164" fontId="54" fillId="0" borderId="8" xfId="0" applyNumberFormat="1" applyFont="1" applyBorder="1" applyAlignment="1">
      <alignment horizontal="center"/>
    </xf>
    <xf numFmtId="164" fontId="54" fillId="0" borderId="0" xfId="0" applyNumberFormat="1" applyFont="1"/>
    <xf numFmtId="49" fontId="54" fillId="0" borderId="7" xfId="0" applyNumberFormat="1" applyFont="1" applyBorder="1" applyAlignment="1">
      <alignment horizontal="center"/>
    </xf>
    <xf numFmtId="49" fontId="54" fillId="0" borderId="0" xfId="0" applyNumberFormat="1" applyFont="1" applyBorder="1" applyAlignment="1">
      <alignment horizontal="center"/>
    </xf>
    <xf numFmtId="49" fontId="54" fillId="0" borderId="0" xfId="0" applyNumberFormat="1" applyFont="1" applyAlignment="1">
      <alignment horizontal="center"/>
    </xf>
    <xf numFmtId="169" fontId="54" fillId="0" borderId="0" xfId="0" applyNumberFormat="1" applyFont="1" applyAlignment="1">
      <alignment horizontal="center"/>
    </xf>
    <xf numFmtId="169" fontId="54" fillId="0" borderId="0" xfId="0" applyNumberFormat="1" applyFont="1" applyBorder="1" applyAlignment="1">
      <alignment horizontal="center"/>
    </xf>
    <xf numFmtId="0" fontId="51" fillId="0" borderId="3" xfId="0" applyFont="1" applyFill="1" applyBorder="1" applyAlignment="1">
      <alignment horizontal="center" vertical="center" wrapText="1"/>
    </xf>
    <xf numFmtId="164" fontId="16" fillId="4" borderId="0" xfId="0" applyNumberFormat="1" applyFont="1" applyFill="1" applyBorder="1" applyAlignment="1">
      <alignment horizontal="center" vertical="top" wrapText="1" readingOrder="2"/>
    </xf>
    <xf numFmtId="164" fontId="47" fillId="0" borderId="0" xfId="0" applyNumberFormat="1" applyFont="1" applyBorder="1" applyAlignment="1">
      <alignment horizontal="justify" vertical="top" wrapText="1" readingOrder="2"/>
    </xf>
    <xf numFmtId="164" fontId="16" fillId="0" borderId="0" xfId="0" applyNumberFormat="1" applyFont="1" applyBorder="1" applyAlignment="1">
      <alignment horizontal="center" vertical="top" wrapText="1" readingOrder="2"/>
    </xf>
    <xf numFmtId="164" fontId="47" fillId="0" borderId="0" xfId="0" applyNumberFormat="1" applyFont="1" applyBorder="1" applyAlignment="1">
      <alignment horizontal="center" vertical="top" wrapText="1" readingOrder="2"/>
    </xf>
    <xf numFmtId="164" fontId="16" fillId="4" borderId="6" xfId="0" applyNumberFormat="1" applyFont="1" applyFill="1" applyBorder="1" applyAlignment="1">
      <alignment horizontal="center" vertical="top" wrapText="1" readingOrder="2"/>
    </xf>
    <xf numFmtId="164" fontId="16" fillId="0" borderId="6" xfId="0" applyNumberFormat="1" applyFont="1" applyBorder="1" applyAlignment="1">
      <alignment horizontal="center" vertical="top" wrapText="1" readingOrder="2"/>
    </xf>
    <xf numFmtId="164" fontId="47" fillId="3" borderId="3" xfId="0" applyNumberFormat="1" applyFont="1" applyFill="1" applyBorder="1" applyAlignment="1">
      <alignment horizontal="center" vertical="top" wrapText="1" readingOrder="2"/>
    </xf>
    <xf numFmtId="164" fontId="47" fillId="3" borderId="0" xfId="0" applyNumberFormat="1" applyFont="1" applyFill="1" applyBorder="1" applyAlignment="1">
      <alignment horizontal="justify" vertical="top" wrapText="1" readingOrder="2"/>
    </xf>
    <xf numFmtId="164" fontId="47" fillId="3" borderId="0" xfId="0" applyNumberFormat="1" applyFont="1" applyFill="1" applyBorder="1" applyAlignment="1">
      <alignment horizontal="center" vertical="top" wrapText="1" readingOrder="2"/>
    </xf>
    <xf numFmtId="164" fontId="16" fillId="3" borderId="0" xfId="0" applyNumberFormat="1" applyFont="1" applyFill="1" applyBorder="1" applyAlignment="1">
      <alignment horizontal="center" vertical="top" wrapText="1" readingOrder="2"/>
    </xf>
    <xf numFmtId="164" fontId="16" fillId="0" borderId="0" xfId="0" applyNumberFormat="1" applyFont="1" applyFill="1" applyBorder="1" applyAlignment="1">
      <alignment vertical="top" wrapText="1" readingOrder="2"/>
    </xf>
    <xf numFmtId="164" fontId="69" fillId="0" borderId="0" xfId="0" applyNumberFormat="1" applyFont="1" applyBorder="1" applyAlignment="1">
      <alignment horizontal="center" vertical="top" wrapText="1" readingOrder="2"/>
    </xf>
    <xf numFmtId="164" fontId="16" fillId="4" borderId="8" xfId="0" applyNumberFormat="1" applyFont="1" applyFill="1" applyBorder="1" applyAlignment="1">
      <alignment horizontal="center" vertical="top" wrapText="1" readingOrder="2"/>
    </xf>
    <xf numFmtId="164" fontId="16" fillId="0" borderId="6" xfId="0" applyNumberFormat="1" applyFont="1" applyFill="1" applyBorder="1" applyAlignment="1">
      <alignment horizontal="center" vertical="center" readingOrder="2"/>
    </xf>
    <xf numFmtId="164" fontId="16" fillId="0" borderId="7" xfId="0" applyNumberFormat="1" applyFont="1" applyFill="1" applyBorder="1" applyAlignment="1">
      <alignment horizontal="center" vertical="center" readingOrder="2"/>
    </xf>
    <xf numFmtId="164" fontId="16" fillId="0" borderId="3" xfId="0" applyNumberFormat="1" applyFont="1" applyFill="1" applyBorder="1" applyAlignment="1">
      <alignment horizontal="center" vertical="center" readingOrder="2"/>
    </xf>
    <xf numFmtId="3" fontId="8" fillId="0" borderId="0" xfId="0" applyNumberFormat="1" applyFont="1" applyFill="1" applyBorder="1" applyAlignment="1">
      <alignment horizontal="center" vertical="center" readingOrder="2"/>
    </xf>
    <xf numFmtId="3" fontId="8" fillId="0" borderId="0" xfId="0" applyNumberFormat="1" applyFont="1" applyFill="1" applyBorder="1" applyAlignment="1">
      <alignment horizontal="right" vertical="center" readingOrder="2"/>
    </xf>
    <xf numFmtId="3" fontId="8" fillId="0" borderId="3" xfId="0" applyNumberFormat="1" applyFont="1" applyFill="1" applyBorder="1" applyAlignment="1">
      <alignment horizontal="center" vertical="center" readingOrder="2"/>
    </xf>
    <xf numFmtId="3" fontId="8" fillId="0" borderId="8" xfId="0" applyNumberFormat="1" applyFont="1" applyFill="1" applyBorder="1" applyAlignment="1">
      <alignment horizontal="center" vertical="center" readingOrder="2"/>
    </xf>
    <xf numFmtId="0" fontId="16" fillId="0" borderId="0" xfId="0" applyFont="1" applyFill="1" applyBorder="1" applyAlignment="1">
      <alignment horizontal="center" vertical="center" wrapText="1"/>
    </xf>
    <xf numFmtId="0" fontId="16" fillId="0" borderId="0" xfId="0" applyFont="1" applyFill="1" applyBorder="1" applyAlignment="1">
      <alignment horizontal="right" vertical="center" readingOrder="2"/>
    </xf>
    <xf numFmtId="0" fontId="11" fillId="0" borderId="0" xfId="0" applyFont="1" applyFill="1" applyAlignment="1">
      <alignment horizontal="right" vertical="center"/>
    </xf>
    <xf numFmtId="164" fontId="16" fillId="0" borderId="0" xfId="0" applyNumberFormat="1" applyFont="1" applyBorder="1" applyAlignment="1">
      <alignment horizontal="center" vertical="top" wrapText="1" readingOrder="2"/>
    </xf>
    <xf numFmtId="0" fontId="25" fillId="0" borderId="0" xfId="0" applyFont="1" applyFill="1" applyBorder="1" applyAlignment="1">
      <alignment horizontal="right" vertical="center" wrapText="1"/>
    </xf>
    <xf numFmtId="0" fontId="16" fillId="0" borderId="0" xfId="0" applyFont="1" applyFill="1" applyBorder="1" applyAlignment="1">
      <alignment horizontal="center" vertical="center" readingOrder="2"/>
    </xf>
    <xf numFmtId="0" fontId="18" fillId="0" borderId="6" xfId="0" applyFont="1" applyBorder="1" applyAlignment="1">
      <alignment horizontal="center" vertical="top" wrapText="1"/>
    </xf>
    <xf numFmtId="3" fontId="16" fillId="0" borderId="3" xfId="0" applyNumberFormat="1" applyFont="1" applyBorder="1" applyAlignment="1">
      <alignment horizontal="center"/>
    </xf>
    <xf numFmtId="164" fontId="72" fillId="0" borderId="8" xfId="0" applyNumberFormat="1" applyFont="1" applyFill="1" applyBorder="1" applyAlignment="1">
      <alignment horizontal="center" readingOrder="2"/>
    </xf>
    <xf numFmtId="0" fontId="72" fillId="0" borderId="0" xfId="0" applyFont="1" applyFill="1" applyBorder="1" applyAlignment="1">
      <alignment readingOrder="2"/>
    </xf>
    <xf numFmtId="3" fontId="25" fillId="0" borderId="0" xfId="0" applyNumberFormat="1" applyFont="1" applyFill="1" applyBorder="1" applyAlignment="1">
      <alignment horizontal="center" vertical="center" shrinkToFit="1"/>
    </xf>
    <xf numFmtId="3" fontId="25" fillId="0" borderId="8" xfId="0" applyNumberFormat="1" applyFont="1" applyFill="1" applyBorder="1" applyAlignment="1">
      <alignment horizontal="center" vertical="center" shrinkToFit="1"/>
    </xf>
    <xf numFmtId="0" fontId="8" fillId="0" borderId="8" xfId="0" applyFont="1" applyFill="1" applyBorder="1" applyAlignment="1">
      <alignment horizontal="center" vertical="center" readingOrder="1"/>
    </xf>
    <xf numFmtId="0" fontId="8" fillId="0" borderId="0" xfId="0" applyFont="1" applyFill="1" applyAlignment="1">
      <alignment horizontal="center" vertical="center" readingOrder="1"/>
    </xf>
    <xf numFmtId="0" fontId="8" fillId="0" borderId="0" xfId="0" applyFont="1" applyAlignment="1">
      <alignment horizontal="center" vertical="center" readingOrder="1"/>
    </xf>
    <xf numFmtId="9" fontId="16" fillId="0" borderId="8" xfId="0" applyNumberFormat="1" applyFont="1" applyFill="1" applyBorder="1" applyAlignment="1">
      <alignment horizontal="center" vertical="center" readingOrder="1"/>
    </xf>
    <xf numFmtId="166" fontId="16" fillId="0" borderId="0" xfId="1" applyNumberFormat="1" applyFont="1" applyFill="1" applyBorder="1" applyAlignment="1">
      <alignment horizontal="center" vertical="center" readingOrder="2"/>
    </xf>
    <xf numFmtId="3" fontId="16" fillId="0" borderId="0" xfId="0" applyNumberFormat="1" applyFont="1" applyFill="1" applyAlignment="1">
      <alignment horizontal="center" vertical="center"/>
    </xf>
    <xf numFmtId="0" fontId="16" fillId="0" borderId="0" xfId="0" applyFont="1" applyBorder="1" applyAlignment="1">
      <alignment horizontal="center" vertical="top" wrapText="1" readingOrder="2"/>
    </xf>
    <xf numFmtId="0" fontId="16" fillId="0" borderId="6" xfId="0" applyFont="1" applyBorder="1" applyAlignment="1">
      <alignment horizontal="center" vertical="top" wrapText="1" readingOrder="2"/>
    </xf>
    <xf numFmtId="0" fontId="30" fillId="0" borderId="0" xfId="1" applyFont="1" applyFill="1" applyAlignment="1">
      <alignment horizontal="center" vertical="center" readingOrder="2"/>
    </xf>
    <xf numFmtId="0" fontId="11" fillId="0" borderId="0" xfId="0" applyFont="1" applyFill="1" applyAlignment="1">
      <alignment horizontal="right" vertical="center" readingOrder="2"/>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wrapText="1"/>
    </xf>
    <xf numFmtId="164" fontId="34" fillId="0" borderId="1" xfId="1" applyNumberFormat="1" applyFont="1" applyFill="1" applyBorder="1" applyAlignment="1">
      <alignment horizontal="center" vertical="center" readingOrder="1"/>
    </xf>
    <xf numFmtId="0" fontId="25" fillId="0" borderId="0" xfId="0" applyFont="1" applyFill="1" applyBorder="1" applyAlignment="1">
      <alignment horizontal="right" vertical="center" wrapText="1"/>
    </xf>
    <xf numFmtId="0" fontId="16" fillId="0" borderId="6" xfId="0" applyFont="1" applyFill="1" applyBorder="1" applyAlignment="1">
      <alignment horizontal="center" vertical="center"/>
    </xf>
    <xf numFmtId="0" fontId="30" fillId="0" borderId="0" xfId="2" applyFont="1" applyFill="1" applyAlignment="1">
      <alignment vertical="center" readingOrder="2"/>
    </xf>
    <xf numFmtId="164" fontId="16" fillId="0" borderId="0" xfId="2" applyNumberFormat="1" applyFont="1" applyFill="1" applyBorder="1" applyAlignment="1">
      <alignment horizontal="center" vertical="center" readingOrder="2"/>
    </xf>
    <xf numFmtId="164" fontId="16" fillId="0" borderId="7" xfId="2" applyNumberFormat="1" applyFont="1" applyFill="1" applyBorder="1" applyAlignment="1">
      <alignment horizontal="center" vertical="center" readingOrder="2"/>
    </xf>
    <xf numFmtId="0" fontId="75" fillId="0" borderId="17" xfId="4" applyFont="1" applyBorder="1" applyAlignment="1">
      <alignment horizontal="center" vertical="center"/>
    </xf>
    <xf numFmtId="0" fontId="75" fillId="0" borderId="18" xfId="4" applyFont="1" applyBorder="1" applyAlignment="1">
      <alignment horizontal="center" vertical="center"/>
    </xf>
    <xf numFmtId="0" fontId="77" fillId="0" borderId="18" xfId="4" applyFont="1" applyBorder="1" applyAlignment="1">
      <alignment horizontal="center" vertical="center" shrinkToFit="1"/>
    </xf>
    <xf numFmtId="3" fontId="78" fillId="4" borderId="13" xfId="4" applyNumberFormat="1" applyFont="1" applyFill="1" applyBorder="1" applyAlignment="1">
      <alignment horizontal="center" vertical="center"/>
    </xf>
    <xf numFmtId="3" fontId="77" fillId="4" borderId="5" xfId="4" applyNumberFormat="1" applyFont="1" applyFill="1" applyBorder="1" applyAlignment="1">
      <alignment horizontal="center" vertical="center"/>
    </xf>
    <xf numFmtId="9" fontId="77" fillId="4" borderId="12" xfId="4" applyNumberFormat="1" applyFont="1" applyFill="1" applyBorder="1" applyAlignment="1">
      <alignment horizontal="center" vertical="center"/>
    </xf>
    <xf numFmtId="3" fontId="78" fillId="7" borderId="19" xfId="4" applyNumberFormat="1" applyFont="1" applyFill="1" applyBorder="1" applyAlignment="1">
      <alignment horizontal="center" vertical="center"/>
    </xf>
    <xf numFmtId="3" fontId="77" fillId="0" borderId="20" xfId="4" applyNumberFormat="1" applyFont="1" applyBorder="1" applyAlignment="1">
      <alignment horizontal="center" vertical="center"/>
    </xf>
    <xf numFmtId="9" fontId="77" fillId="0" borderId="21" xfId="4" applyNumberFormat="1" applyFont="1" applyBorder="1" applyAlignment="1">
      <alignment horizontal="center" vertical="center"/>
    </xf>
    <xf numFmtId="3" fontId="78" fillId="4" borderId="19" xfId="4" applyNumberFormat="1" applyFont="1" applyFill="1" applyBorder="1" applyAlignment="1">
      <alignment horizontal="center" vertical="center"/>
    </xf>
    <xf numFmtId="3" fontId="77" fillId="4" borderId="20" xfId="4" applyNumberFormat="1" applyFont="1" applyFill="1" applyBorder="1" applyAlignment="1">
      <alignment horizontal="center" vertical="center"/>
    </xf>
    <xf numFmtId="9" fontId="77" fillId="4" borderId="21" xfId="4" applyNumberFormat="1" applyFont="1" applyFill="1" applyBorder="1" applyAlignment="1">
      <alignment horizontal="center" vertical="center"/>
    </xf>
    <xf numFmtId="3" fontId="79" fillId="8" borderId="18" xfId="4" applyNumberFormat="1" applyFont="1" applyFill="1" applyBorder="1" applyAlignment="1">
      <alignment horizontal="center" vertical="center"/>
    </xf>
    <xf numFmtId="3" fontId="79" fillId="7" borderId="18" xfId="4" applyNumberFormat="1" applyFont="1" applyFill="1" applyBorder="1" applyAlignment="1">
      <alignment horizontal="center" vertical="center"/>
    </xf>
    <xf numFmtId="10" fontId="80" fillId="0" borderId="22" xfId="4" applyNumberFormat="1" applyFont="1" applyBorder="1" applyAlignment="1">
      <alignment horizontal="center" vertical="center"/>
    </xf>
    <xf numFmtId="0" fontId="27" fillId="0" borderId="23" xfId="4" applyFont="1" applyBorder="1"/>
    <xf numFmtId="164" fontId="16" fillId="0" borderId="0" xfId="1" applyNumberFormat="1" applyFont="1" applyFill="1" applyBorder="1" applyAlignment="1">
      <alignment horizontal="center" vertical="center" readingOrder="2"/>
    </xf>
    <xf numFmtId="0" fontId="74" fillId="0" borderId="0" xfId="4" applyFont="1" applyFill="1" applyBorder="1" applyAlignment="1">
      <alignment vertical="center"/>
    </xf>
    <xf numFmtId="3" fontId="76" fillId="0" borderId="0" xfId="4" applyNumberFormat="1" applyFont="1" applyFill="1" applyBorder="1" applyAlignment="1">
      <alignment vertical="center"/>
    </xf>
    <xf numFmtId="3" fontId="77" fillId="0" borderId="0" xfId="4" applyNumberFormat="1" applyFont="1" applyFill="1" applyBorder="1" applyAlignment="1">
      <alignment vertical="center" shrinkToFit="1"/>
    </xf>
    <xf numFmtId="3" fontId="80" fillId="0" borderId="0" xfId="4" applyNumberFormat="1" applyFont="1" applyFill="1" applyBorder="1" applyAlignment="1">
      <alignment vertical="center" shrinkToFit="1"/>
    </xf>
    <xf numFmtId="3" fontId="76" fillId="0" borderId="18" xfId="4" applyNumberFormat="1" applyFont="1" applyBorder="1" applyAlignment="1">
      <alignment horizontal="center" vertical="center"/>
    </xf>
    <xf numFmtId="3" fontId="77" fillId="4" borderId="18" xfId="4" applyNumberFormat="1" applyFont="1" applyFill="1" applyBorder="1" applyAlignment="1">
      <alignment horizontal="center" vertical="center" shrinkToFit="1"/>
    </xf>
    <xf numFmtId="3" fontId="78" fillId="7" borderId="44" xfId="4" applyNumberFormat="1" applyFont="1" applyFill="1" applyBorder="1" applyAlignment="1">
      <alignment horizontal="center" vertical="center"/>
    </xf>
    <xf numFmtId="3" fontId="80" fillId="8" borderId="16" xfId="4" applyNumberFormat="1" applyFont="1" applyFill="1" applyBorder="1" applyAlignment="1">
      <alignment horizontal="center" vertical="center" shrinkToFit="1"/>
    </xf>
    <xf numFmtId="9" fontId="100" fillId="0" borderId="20" xfId="637" applyFont="1" applyFill="1" applyBorder="1" applyAlignment="1">
      <alignment horizontal="center"/>
    </xf>
    <xf numFmtId="3" fontId="20" fillId="0" borderId="0" xfId="0" applyNumberFormat="1" applyFont="1" applyFill="1" applyAlignment="1">
      <alignment horizontal="center" vertical="center"/>
    </xf>
    <xf numFmtId="3" fontId="8" fillId="0" borderId="0" xfId="0" applyNumberFormat="1" applyFont="1" applyAlignment="1">
      <alignment horizontal="center" vertical="center"/>
    </xf>
    <xf numFmtId="3" fontId="16" fillId="0" borderId="0" xfId="0" applyNumberFormat="1" applyFont="1" applyBorder="1" applyAlignment="1">
      <alignment horizontal="center" vertical="top" wrapText="1" readingOrder="2"/>
    </xf>
    <xf numFmtId="3" fontId="16" fillId="0" borderId="8" xfId="0" applyNumberFormat="1" applyFont="1" applyFill="1" applyBorder="1" applyAlignment="1">
      <alignment horizontal="center" readingOrder="2"/>
    </xf>
    <xf numFmtId="9" fontId="100" fillId="0" borderId="4" xfId="637" applyFont="1" applyFill="1" applyBorder="1" applyAlignment="1">
      <alignment horizontal="center"/>
    </xf>
    <xf numFmtId="0" fontId="16" fillId="0" borderId="0" xfId="1" applyFont="1" applyFill="1" applyBorder="1" applyAlignment="1">
      <alignment horizontal="center" vertical="center" readingOrder="2"/>
    </xf>
    <xf numFmtId="0" fontId="16" fillId="0" borderId="0" xfId="1" applyFont="1" applyFill="1" applyBorder="1" applyAlignment="1">
      <alignment horizontal="center" vertical="center"/>
    </xf>
    <xf numFmtId="0" fontId="16" fillId="0" borderId="6" xfId="1" applyFont="1" applyFill="1" applyBorder="1" applyAlignment="1">
      <alignment horizontal="center" vertical="center"/>
    </xf>
    <xf numFmtId="0" fontId="9" fillId="0" borderId="0" xfId="638" applyFont="1" applyAlignment="1">
      <alignment horizontal="center" vertical="center"/>
    </xf>
    <xf numFmtId="0" fontId="9" fillId="0" borderId="0" xfId="638" applyFont="1" applyFill="1" applyAlignment="1">
      <alignment horizontal="center" vertical="center"/>
    </xf>
    <xf numFmtId="0" fontId="16" fillId="0" borderId="0" xfId="638" applyFont="1" applyFill="1" applyBorder="1" applyAlignment="1">
      <alignment horizontal="right" vertical="center" readingOrder="2"/>
    </xf>
    <xf numFmtId="0" fontId="8" fillId="0" borderId="0" xfId="638" applyFont="1" applyFill="1" applyAlignment="1">
      <alignment horizontal="center" vertical="center"/>
    </xf>
    <xf numFmtId="0" fontId="16" fillId="0" borderId="0" xfId="638" applyFont="1" applyFill="1" applyBorder="1" applyAlignment="1">
      <alignment horizontal="center" vertical="center" wrapText="1"/>
    </xf>
    <xf numFmtId="0" fontId="8" fillId="0" borderId="0" xfId="638" applyFont="1" applyAlignment="1">
      <alignment horizontal="center" vertical="center"/>
    </xf>
    <xf numFmtId="0" fontId="16" fillId="0" borderId="0" xfId="638" applyFont="1" applyFill="1" applyBorder="1" applyAlignment="1">
      <alignment horizontal="center" vertical="center"/>
    </xf>
    <xf numFmtId="0" fontId="8" fillId="0" borderId="0" xfId="638" applyFont="1" applyFill="1" applyBorder="1" applyAlignment="1">
      <alignment horizontal="center" vertical="center"/>
    </xf>
    <xf numFmtId="0" fontId="8" fillId="0" borderId="0" xfId="638" applyFont="1" applyFill="1" applyBorder="1" applyAlignment="1">
      <alignment horizontal="center" vertical="center" wrapText="1"/>
    </xf>
    <xf numFmtId="0" fontId="18" fillId="0" borderId="0" xfId="638" applyFont="1" applyFill="1" applyBorder="1" applyAlignment="1">
      <alignment horizontal="right" vertical="center"/>
    </xf>
    <xf numFmtId="0" fontId="38" fillId="0" borderId="0" xfId="638" applyFont="1" applyFill="1" applyBorder="1" applyAlignment="1">
      <alignment horizontal="center" vertical="center" readingOrder="2"/>
    </xf>
    <xf numFmtId="164" fontId="16" fillId="0" borderId="0" xfId="638" applyNumberFormat="1" applyFont="1" applyFill="1" applyBorder="1" applyAlignment="1">
      <alignment horizontal="center" vertical="center" readingOrder="2"/>
    </xf>
    <xf numFmtId="2" fontId="8" fillId="0" borderId="0" xfId="638" applyNumberFormat="1" applyFont="1" applyFill="1" applyBorder="1" applyAlignment="1">
      <alignment horizontal="center" vertical="center"/>
    </xf>
    <xf numFmtId="0" fontId="8" fillId="0" borderId="0" xfId="638" applyFont="1" applyBorder="1" applyAlignment="1">
      <alignment horizontal="center" vertical="center"/>
    </xf>
    <xf numFmtId="1" fontId="8" fillId="0" borderId="0" xfId="638" applyNumberFormat="1" applyFont="1" applyAlignment="1">
      <alignment horizontal="center" vertical="center"/>
    </xf>
    <xf numFmtId="170" fontId="8" fillId="0" borderId="0" xfId="638" applyNumberFormat="1" applyFont="1" applyAlignment="1">
      <alignment horizontal="center" vertical="center"/>
    </xf>
    <xf numFmtId="164" fontId="16" fillId="0" borderId="6" xfId="638" applyNumberFormat="1" applyFont="1" applyFill="1" applyBorder="1" applyAlignment="1">
      <alignment horizontal="center" vertical="center" readingOrder="2"/>
    </xf>
    <xf numFmtId="0" fontId="18" fillId="0" borderId="0" xfId="638" applyFont="1" applyFill="1" applyBorder="1" applyAlignment="1">
      <alignment horizontal="right" vertical="center" readingOrder="2"/>
    </xf>
    <xf numFmtId="49" fontId="8" fillId="0" borderId="0" xfId="638" applyNumberFormat="1" applyFont="1" applyFill="1" applyBorder="1" applyAlignment="1">
      <alignment horizontal="center" vertical="center" readingOrder="2"/>
    </xf>
    <xf numFmtId="164" fontId="16" fillId="0" borderId="7" xfId="638" applyNumberFormat="1" applyFont="1" applyFill="1" applyBorder="1" applyAlignment="1">
      <alignment horizontal="center" vertical="center" readingOrder="2"/>
    </xf>
    <xf numFmtId="0" fontId="8" fillId="0" borderId="0" xfId="638" applyFont="1" applyFill="1" applyBorder="1" applyAlignment="1">
      <alignment horizontal="center" vertical="center" readingOrder="2"/>
    </xf>
    <xf numFmtId="0" fontId="38" fillId="0" borderId="0" xfId="638" applyFont="1" applyFill="1" applyBorder="1" applyAlignment="1">
      <alignment horizontal="center" vertical="center"/>
    </xf>
    <xf numFmtId="164" fontId="16" fillId="0" borderId="8" xfId="638" applyNumberFormat="1" applyFont="1" applyFill="1" applyBorder="1" applyAlignment="1">
      <alignment horizontal="center" vertical="center" readingOrder="2"/>
    </xf>
    <xf numFmtId="0" fontId="9" fillId="0" borderId="0" xfId="638" applyFont="1" applyBorder="1" applyAlignment="1">
      <alignment horizontal="center" vertical="center"/>
    </xf>
    <xf numFmtId="0" fontId="39" fillId="0" borderId="0" xfId="638" applyFont="1" applyFill="1" applyBorder="1" applyAlignment="1">
      <alignment horizontal="center" vertical="center"/>
    </xf>
    <xf numFmtId="0" fontId="11" fillId="0" borderId="0" xfId="638" applyFont="1" applyBorder="1" applyAlignment="1">
      <alignment horizontal="left" vertical="center"/>
    </xf>
    <xf numFmtId="164" fontId="9" fillId="0" borderId="0" xfId="638" applyNumberFormat="1" applyFont="1" applyAlignment="1">
      <alignment horizontal="center" vertical="center"/>
    </xf>
    <xf numFmtId="0" fontId="9" fillId="0" borderId="43" xfId="638" applyFont="1" applyBorder="1" applyAlignment="1">
      <alignment horizontal="center" vertical="center"/>
    </xf>
    <xf numFmtId="0" fontId="9" fillId="0" borderId="45" xfId="638" applyFont="1" applyBorder="1" applyAlignment="1">
      <alignment horizontal="center" vertical="center"/>
    </xf>
    <xf numFmtId="0" fontId="9" fillId="8" borderId="0" xfId="638" applyFont="1" applyFill="1" applyAlignment="1">
      <alignment horizontal="center" vertical="center"/>
    </xf>
    <xf numFmtId="3" fontId="100" fillId="8" borderId="36" xfId="638" applyNumberFormat="1" applyFont="1" applyFill="1" applyBorder="1" applyAlignment="1">
      <alignment horizontal="center"/>
    </xf>
    <xf numFmtId="3" fontId="100" fillId="8" borderId="20" xfId="638" applyNumberFormat="1" applyFont="1" applyFill="1" applyBorder="1" applyAlignment="1">
      <alignment horizontal="center"/>
    </xf>
    <xf numFmtId="3" fontId="100" fillId="8" borderId="37" xfId="638" applyNumberFormat="1" applyFont="1" applyFill="1" applyBorder="1" applyAlignment="1">
      <alignment horizontal="center"/>
    </xf>
    <xf numFmtId="3" fontId="101" fillId="0" borderId="36" xfId="638" applyNumberFormat="1" applyFont="1" applyFill="1" applyBorder="1"/>
    <xf numFmtId="3" fontId="100" fillId="0" borderId="20" xfId="638" applyNumberFormat="1" applyFont="1" applyFill="1" applyBorder="1" applyAlignment="1">
      <alignment horizontal="center"/>
    </xf>
    <xf numFmtId="3" fontId="100" fillId="0" borderId="37" xfId="638" applyNumberFormat="1" applyFont="1" applyFill="1" applyBorder="1" applyAlignment="1">
      <alignment horizontal="center"/>
    </xf>
    <xf numFmtId="3" fontId="101" fillId="0" borderId="46" xfId="638" applyNumberFormat="1" applyFont="1" applyFill="1" applyBorder="1"/>
    <xf numFmtId="3" fontId="100" fillId="0" borderId="4" xfId="638" applyNumberFormat="1" applyFont="1" applyFill="1" applyBorder="1" applyAlignment="1">
      <alignment horizontal="center"/>
    </xf>
    <xf numFmtId="3" fontId="100" fillId="0" borderId="47" xfId="638" applyNumberFormat="1" applyFont="1" applyFill="1" applyBorder="1" applyAlignment="1">
      <alignment horizontal="center"/>
    </xf>
    <xf numFmtId="3" fontId="100" fillId="8" borderId="39" xfId="638" applyNumberFormat="1" applyFont="1" applyFill="1" applyBorder="1" applyAlignment="1">
      <alignment horizontal="center"/>
    </xf>
    <xf numFmtId="0" fontId="18" fillId="0" borderId="0" xfId="1" applyFont="1" applyFill="1" applyAlignment="1">
      <alignment readingOrder="2"/>
    </xf>
    <xf numFmtId="0" fontId="18" fillId="0" borderId="0" xfId="1" applyFont="1" applyAlignment="1">
      <alignment readingOrder="2"/>
    </xf>
    <xf numFmtId="0" fontId="16" fillId="0" borderId="0" xfId="1" applyFont="1" applyFill="1" applyAlignment="1">
      <alignment horizontal="right" readingOrder="2"/>
    </xf>
    <xf numFmtId="0" fontId="16" fillId="0" borderId="0" xfId="1" applyFont="1" applyAlignment="1">
      <alignment horizontal="right" readingOrder="2"/>
    </xf>
    <xf numFmtId="0" fontId="16" fillId="0" borderId="0" xfId="1" applyFont="1" applyBorder="1" applyAlignment="1">
      <alignment horizontal="center" vertical="center" readingOrder="2"/>
    </xf>
    <xf numFmtId="0" fontId="16" fillId="0" borderId="0" xfId="1" applyFont="1" applyBorder="1" applyAlignment="1">
      <alignment horizontal="right" vertical="center" textRotation="135" readingOrder="2"/>
    </xf>
    <xf numFmtId="0" fontId="16" fillId="0" borderId="0" xfId="1" applyFont="1" applyFill="1" applyBorder="1" applyAlignment="1">
      <alignment horizontal="center" readingOrder="2"/>
    </xf>
    <xf numFmtId="0" fontId="25" fillId="0" borderId="0" xfId="1" applyFont="1" applyAlignment="1">
      <alignment readingOrder="2"/>
    </xf>
    <xf numFmtId="0" fontId="25" fillId="0" borderId="0" xfId="1" applyFont="1" applyBorder="1" applyAlignment="1">
      <alignment horizontal="center" vertical="center" readingOrder="2"/>
    </xf>
    <xf numFmtId="0" fontId="25" fillId="0" borderId="0" xfId="1" applyFont="1" applyBorder="1" applyAlignment="1">
      <alignment horizontal="right" vertical="center" textRotation="135" readingOrder="2"/>
    </xf>
    <xf numFmtId="0" fontId="25" fillId="0" borderId="0" xfId="1" applyFont="1" applyFill="1" applyBorder="1" applyAlignment="1">
      <alignment horizontal="center" vertical="center" wrapText="1" readingOrder="2"/>
    </xf>
    <xf numFmtId="0" fontId="25" fillId="0" borderId="0" xfId="1" applyFont="1" applyAlignment="1">
      <alignment vertical="center" readingOrder="2"/>
    </xf>
    <xf numFmtId="0" fontId="25" fillId="0" borderId="7" xfId="1" applyFont="1" applyBorder="1" applyAlignment="1">
      <alignment vertical="center" readingOrder="2"/>
    </xf>
    <xf numFmtId="0" fontId="25" fillId="0" borderId="0" xfId="1" applyFont="1" applyBorder="1" applyAlignment="1">
      <alignment vertical="center" readingOrder="2"/>
    </xf>
    <xf numFmtId="0" fontId="25" fillId="0" borderId="3" xfId="1" applyFont="1" applyBorder="1" applyAlignment="1">
      <alignment horizontal="center" vertical="center" readingOrder="2"/>
    </xf>
    <xf numFmtId="0" fontId="25" fillId="0" borderId="3" xfId="1" applyFont="1" applyFill="1" applyBorder="1" applyAlignment="1">
      <alignment horizontal="center" vertical="center" wrapText="1" readingOrder="2"/>
    </xf>
    <xf numFmtId="0" fontId="25" fillId="0" borderId="3" xfId="1" applyFont="1" applyBorder="1" applyAlignment="1">
      <alignment horizontal="center" vertical="center" wrapText="1" readingOrder="2"/>
    </xf>
    <xf numFmtId="0" fontId="25" fillId="0" borderId="7" xfId="1" applyFont="1" applyBorder="1" applyAlignment="1">
      <alignment horizontal="center" vertical="center" wrapText="1" readingOrder="2"/>
    </xf>
    <xf numFmtId="0" fontId="25" fillId="0" borderId="7" xfId="1" applyFont="1" applyBorder="1" applyAlignment="1">
      <alignment horizontal="center" vertical="center" readingOrder="2"/>
    </xf>
    <xf numFmtId="0" fontId="18" fillId="0" borderId="0" xfId="1" applyFont="1" applyBorder="1" applyAlignment="1">
      <alignment readingOrder="2"/>
    </xf>
    <xf numFmtId="0" fontId="18" fillId="0" borderId="0" xfId="1" applyFont="1" applyBorder="1" applyAlignment="1">
      <alignment horizontal="center" readingOrder="2"/>
    </xf>
    <xf numFmtId="0" fontId="18" fillId="0" borderId="0" xfId="1" applyFont="1" applyBorder="1" applyAlignment="1">
      <alignment horizontal="center" wrapText="1" readingOrder="2"/>
    </xf>
    <xf numFmtId="0" fontId="40" fillId="0" borderId="0" xfId="1" applyFont="1" applyFill="1" applyBorder="1" applyAlignment="1">
      <alignment horizontal="right" readingOrder="2"/>
    </xf>
    <xf numFmtId="0" fontId="18" fillId="0" borderId="0" xfId="1" applyFont="1" applyFill="1" applyBorder="1" applyAlignment="1">
      <alignment readingOrder="2"/>
    </xf>
    <xf numFmtId="3" fontId="18" fillId="0" borderId="0" xfId="1" applyNumberFormat="1" applyFont="1" applyFill="1" applyBorder="1" applyAlignment="1">
      <alignment horizontal="center" readingOrder="2"/>
    </xf>
    <xf numFmtId="3" fontId="18" fillId="0" borderId="0" xfId="1" applyNumberFormat="1" applyFont="1" applyFill="1" applyBorder="1" applyAlignment="1">
      <alignment readingOrder="2"/>
    </xf>
    <xf numFmtId="3" fontId="18" fillId="0" borderId="0" xfId="1" applyNumberFormat="1" applyFont="1" applyFill="1" applyAlignment="1">
      <alignment readingOrder="2"/>
    </xf>
    <xf numFmtId="0" fontId="25" fillId="0" borderId="0" xfId="1" applyFont="1" applyFill="1" applyBorder="1" applyAlignment="1">
      <alignment horizontal="right" readingOrder="2"/>
    </xf>
    <xf numFmtId="0" fontId="18" fillId="0" borderId="0" xfId="1" applyFont="1" applyFill="1" applyBorder="1" applyAlignment="1">
      <alignment horizontal="center" readingOrder="2"/>
    </xf>
    <xf numFmtId="0" fontId="18" fillId="0" borderId="0" xfId="1" applyFont="1" applyBorder="1" applyAlignment="1">
      <alignment shrinkToFit="1" readingOrder="2"/>
    </xf>
    <xf numFmtId="3" fontId="16" fillId="0" borderId="0" xfId="1" applyNumberFormat="1" applyFont="1" applyBorder="1" applyAlignment="1">
      <alignment vertical="center" shrinkToFit="1" readingOrder="2"/>
    </xf>
    <xf numFmtId="3" fontId="16" fillId="0" borderId="0" xfId="1" applyNumberFormat="1" applyFont="1" applyBorder="1" applyAlignment="1">
      <alignment horizontal="center" vertical="center" shrinkToFit="1" readingOrder="2"/>
    </xf>
    <xf numFmtId="0" fontId="11" fillId="0" borderId="0" xfId="1" applyFont="1" applyBorder="1" applyAlignment="1">
      <alignment readingOrder="2"/>
    </xf>
    <xf numFmtId="3" fontId="18" fillId="0" borderId="0" xfId="1" applyNumberFormat="1" applyFont="1" applyBorder="1" applyAlignment="1">
      <alignment readingOrder="2"/>
    </xf>
    <xf numFmtId="3" fontId="16" fillId="0" borderId="8" xfId="1" applyNumberFormat="1" applyFont="1" applyBorder="1" applyAlignment="1">
      <alignment horizontal="center" vertical="center" shrinkToFit="1" readingOrder="2"/>
    </xf>
    <xf numFmtId="3" fontId="16" fillId="0" borderId="8" xfId="1" applyNumberFormat="1" applyFont="1" applyBorder="1" applyAlignment="1">
      <alignment vertical="center" shrinkToFit="1" readingOrder="2"/>
    </xf>
    <xf numFmtId="0" fontId="6" fillId="0" borderId="0" xfId="1" applyFont="1" applyFill="1" applyAlignment="1">
      <alignment horizontal="center" vertical="center"/>
    </xf>
    <xf numFmtId="0" fontId="3" fillId="0" borderId="0" xfId="1" applyFont="1" applyAlignment="1">
      <alignment horizontal="center" vertical="center"/>
    </xf>
    <xf numFmtId="0" fontId="6" fillId="0" borderId="0" xfId="1" applyFont="1" applyFill="1" applyAlignment="1">
      <alignment horizontal="center"/>
    </xf>
    <xf numFmtId="0" fontId="3" fillId="0" borderId="0" xfId="1" applyFont="1" applyAlignment="1">
      <alignment horizontal="center"/>
    </xf>
    <xf numFmtId="0" fontId="11" fillId="0" borderId="0" xfId="1" applyFont="1" applyFill="1" applyBorder="1" applyAlignment="1">
      <alignment horizontal="right" readingOrder="2"/>
    </xf>
    <xf numFmtId="0" fontId="16" fillId="0" borderId="0" xfId="1" applyFont="1" applyFill="1" applyBorder="1" applyAlignment="1">
      <alignment horizontal="right"/>
    </xf>
    <xf numFmtId="0" fontId="16" fillId="0" borderId="0" xfId="1" applyFont="1" applyFill="1" applyBorder="1" applyAlignment="1">
      <alignment horizontal="center"/>
    </xf>
    <xf numFmtId="0" fontId="25" fillId="0" borderId="0" xfId="1" applyFont="1" applyFill="1" applyAlignment="1">
      <alignment horizontal="center" vertical="center"/>
    </xf>
    <xf numFmtId="0" fontId="25" fillId="0" borderId="0"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7" xfId="1" applyFont="1" applyFill="1" applyBorder="1" applyAlignment="1">
      <alignment horizontal="center" vertical="center"/>
    </xf>
    <xf numFmtId="0" fontId="18" fillId="0" borderId="0" xfId="1" applyFont="1" applyBorder="1" applyAlignment="1">
      <alignment horizontal="right" readingOrder="2"/>
    </xf>
    <xf numFmtId="0" fontId="16" fillId="0" borderId="0" xfId="1" applyFont="1" applyFill="1" applyBorder="1" applyAlignment="1">
      <alignment horizontal="right" vertical="center"/>
    </xf>
    <xf numFmtId="3" fontId="16" fillId="0" borderId="0"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0" fontId="16" fillId="0" borderId="0" xfId="1" applyFont="1" applyFill="1" applyBorder="1" applyAlignment="1">
      <alignment horizontal="right" readingOrder="2"/>
    </xf>
    <xf numFmtId="3" fontId="8" fillId="0" borderId="8" xfId="1" applyNumberFormat="1" applyFont="1" applyFill="1" applyBorder="1" applyAlignment="1">
      <alignment horizontal="center" vertical="center"/>
    </xf>
    <xf numFmtId="3" fontId="104" fillId="0" borderId="0" xfId="1" applyNumberFormat="1" applyFont="1" applyFill="1" applyBorder="1" applyAlignment="1">
      <alignment horizontal="center" vertical="center"/>
    </xf>
    <xf numFmtId="3" fontId="16" fillId="0" borderId="0" xfId="1" applyNumberFormat="1" applyFont="1" applyFill="1" applyBorder="1" applyAlignment="1">
      <alignment horizontal="right" vertical="center" shrinkToFit="1"/>
    </xf>
    <xf numFmtId="3" fontId="16" fillId="0" borderId="0" xfId="1" applyNumberFormat="1" applyFont="1" applyFill="1" applyBorder="1" applyAlignment="1">
      <alignment horizontal="center" vertical="center" shrinkToFit="1"/>
    </xf>
    <xf numFmtId="3" fontId="8" fillId="0" borderId="0" xfId="1" applyNumberFormat="1" applyFont="1" applyAlignment="1">
      <alignment horizontal="center" vertical="center" shrinkToFit="1"/>
    </xf>
    <xf numFmtId="3" fontId="16" fillId="0" borderId="0" xfId="1" applyNumberFormat="1" applyFont="1" applyBorder="1" applyAlignment="1">
      <alignment horizontal="center" vertical="center" shrinkToFit="1"/>
    </xf>
    <xf numFmtId="3" fontId="11" fillId="0" borderId="0" xfId="1" applyNumberFormat="1" applyFont="1" applyBorder="1" applyAlignment="1">
      <alignment horizontal="center" shrinkToFit="1"/>
    </xf>
    <xf numFmtId="3" fontId="8" fillId="0" borderId="0" xfId="1" applyNumberFormat="1" applyFont="1" applyBorder="1" applyAlignment="1">
      <alignment horizontal="center" vertical="center" shrinkToFit="1"/>
    </xf>
    <xf numFmtId="3" fontId="3" fillId="0" borderId="0" xfId="1" applyNumberFormat="1" applyFont="1" applyAlignment="1">
      <alignment horizontal="center" vertical="center" shrinkToFit="1"/>
    </xf>
    <xf numFmtId="0" fontId="16" fillId="0" borderId="0" xfId="1" applyFont="1" applyBorder="1" applyAlignment="1">
      <alignment horizontal="center" vertical="center"/>
    </xf>
    <xf numFmtId="0" fontId="8" fillId="0" borderId="0" xfId="1" applyFont="1" applyBorder="1" applyAlignment="1">
      <alignment horizontal="center" vertical="center"/>
    </xf>
    <xf numFmtId="3" fontId="3" fillId="0" borderId="0" xfId="1" applyNumberFormat="1" applyFont="1" applyAlignment="1">
      <alignment horizontal="center" vertical="center"/>
    </xf>
    <xf numFmtId="3" fontId="15" fillId="0" borderId="0" xfId="1" applyNumberFormat="1" applyFont="1" applyFill="1" applyBorder="1" applyAlignment="1">
      <alignment horizontal="center" vertical="center" shrinkToFit="1"/>
    </xf>
    <xf numFmtId="0" fontId="16" fillId="0" borderId="52" xfId="1" applyFont="1" applyFill="1" applyBorder="1" applyAlignment="1">
      <alignment horizontal="center" vertical="center"/>
    </xf>
    <xf numFmtId="0" fontId="16" fillId="0" borderId="53" xfId="1" applyFont="1" applyFill="1" applyBorder="1" applyAlignment="1">
      <alignment horizontal="center" vertical="center"/>
    </xf>
    <xf numFmtId="3" fontId="16" fillId="0" borderId="43" xfId="1" applyNumberFormat="1" applyFont="1" applyFill="1" applyBorder="1" applyAlignment="1">
      <alignment horizontal="center" vertical="center"/>
    </xf>
    <xf numFmtId="3" fontId="8" fillId="0" borderId="51" xfId="1" applyNumberFormat="1" applyFont="1" applyFill="1" applyBorder="1" applyAlignment="1">
      <alignment horizontal="center" vertical="center"/>
    </xf>
    <xf numFmtId="3" fontId="8" fillId="0" borderId="43" xfId="1" applyNumberFormat="1" applyFont="1" applyFill="1" applyBorder="1" applyAlignment="1">
      <alignment horizontal="center" vertical="center"/>
    </xf>
    <xf numFmtId="3" fontId="8" fillId="0" borderId="54" xfId="1" applyNumberFormat="1" applyFont="1" applyFill="1" applyBorder="1" applyAlignment="1">
      <alignment horizontal="center" vertical="center"/>
    </xf>
    <xf numFmtId="3" fontId="8" fillId="0" borderId="55" xfId="1" applyNumberFormat="1" applyFont="1" applyFill="1" applyBorder="1" applyAlignment="1">
      <alignment horizontal="center" vertical="center"/>
    </xf>
    <xf numFmtId="3" fontId="104" fillId="0" borderId="56" xfId="1" applyNumberFormat="1" applyFont="1" applyFill="1" applyBorder="1" applyAlignment="1">
      <alignment horizontal="center" vertical="center"/>
    </xf>
    <xf numFmtId="3" fontId="104" fillId="0" borderId="2" xfId="1" applyNumberFormat="1" applyFont="1" applyFill="1" applyBorder="1" applyAlignment="1">
      <alignment horizontal="center" vertical="center"/>
    </xf>
    <xf numFmtId="3" fontId="104" fillId="0" borderId="57" xfId="1" applyNumberFormat="1" applyFont="1" applyFill="1" applyBorder="1" applyAlignment="1">
      <alignment horizontal="center" vertical="center"/>
    </xf>
    <xf numFmtId="3" fontId="104" fillId="0" borderId="58" xfId="1" applyNumberFormat="1" applyFont="1" applyFill="1" applyBorder="1" applyAlignment="1">
      <alignment horizontal="center" vertical="center"/>
    </xf>
    <xf numFmtId="172" fontId="34" fillId="0" borderId="6" xfId="1" applyNumberFormat="1" applyFont="1" applyFill="1" applyBorder="1" applyAlignment="1">
      <alignment horizontal="right" vertical="center" readingOrder="1"/>
    </xf>
    <xf numFmtId="3" fontId="9" fillId="0" borderId="0" xfId="638" applyNumberFormat="1" applyFont="1" applyAlignment="1">
      <alignment horizontal="center" vertical="center"/>
    </xf>
    <xf numFmtId="172" fontId="100" fillId="0" borderId="37" xfId="638" applyNumberFormat="1" applyFont="1" applyFill="1" applyBorder="1" applyAlignment="1">
      <alignment horizontal="center"/>
    </xf>
    <xf numFmtId="3" fontId="101" fillId="0" borderId="36" xfId="638" applyNumberFormat="1" applyFont="1" applyFill="1" applyBorder="1" applyAlignment="1">
      <alignment shrinkToFit="1"/>
    </xf>
    <xf numFmtId="172" fontId="34" fillId="0" borderId="6" xfId="1" applyNumberFormat="1" applyFont="1" applyFill="1" applyBorder="1" applyAlignment="1">
      <alignment horizontal="center" vertical="center" readingOrder="1"/>
    </xf>
    <xf numFmtId="164" fontId="34" fillId="0" borderId="4" xfId="1" applyNumberFormat="1" applyFont="1" applyFill="1" applyBorder="1" applyAlignment="1">
      <alignment horizontal="right" vertical="center" readingOrder="1"/>
    </xf>
    <xf numFmtId="172" fontId="100" fillId="0" borderId="0" xfId="638" applyNumberFormat="1" applyFont="1" applyFill="1" applyBorder="1" applyAlignment="1">
      <alignment horizontal="center"/>
    </xf>
    <xf numFmtId="173" fontId="102" fillId="0" borderId="0" xfId="638" applyNumberFormat="1" applyFont="1" applyFill="1" applyBorder="1" applyAlignment="1">
      <alignment horizontal="center" vertical="center"/>
    </xf>
    <xf numFmtId="3" fontId="16" fillId="0" borderId="6" xfId="1" applyNumberFormat="1" applyFont="1" applyFill="1" applyBorder="1" applyAlignment="1">
      <alignment horizontal="center" vertical="center" readingOrder="2"/>
    </xf>
    <xf numFmtId="0" fontId="8" fillId="0" borderId="0" xfId="0" applyFont="1" applyFill="1" applyBorder="1" applyAlignment="1">
      <alignment vertical="center"/>
    </xf>
    <xf numFmtId="164" fontId="34" fillId="0" borderId="0" xfId="1" applyNumberFormat="1" applyFont="1" applyFill="1" applyBorder="1" applyAlignment="1">
      <alignment horizontal="center" vertical="center" readingOrder="1"/>
    </xf>
    <xf numFmtId="172" fontId="34" fillId="0" borderId="0" xfId="1" applyNumberFormat="1" applyFont="1" applyFill="1" applyBorder="1" applyAlignment="1">
      <alignment horizontal="right" vertical="center" readingOrder="1"/>
    </xf>
    <xf numFmtId="172" fontId="34" fillId="0" borderId="0" xfId="1" applyNumberFormat="1" applyFont="1" applyFill="1" applyBorder="1" applyAlignment="1">
      <alignment horizontal="center" vertical="center" readingOrder="1"/>
    </xf>
    <xf numFmtId="164" fontId="34" fillId="0" borderId="0" xfId="1" applyNumberFormat="1" applyFont="1" applyFill="1" applyBorder="1"/>
    <xf numFmtId="3" fontId="35" fillId="0" borderId="0" xfId="1" applyNumberFormat="1" applyFont="1" applyFill="1" applyBorder="1" applyAlignment="1">
      <alignment vertical="center" readingOrder="2"/>
    </xf>
    <xf numFmtId="164" fontId="34" fillId="0" borderId="59" xfId="1" applyNumberFormat="1" applyFont="1" applyFill="1" applyBorder="1" applyAlignment="1">
      <alignment horizontal="center" vertical="center" readingOrder="2"/>
    </xf>
    <xf numFmtId="164" fontId="34" fillId="2" borderId="17" xfId="1" applyNumberFormat="1" applyFont="1" applyFill="1" applyBorder="1" applyAlignment="1">
      <alignment horizontal="center" vertical="center" readingOrder="2"/>
    </xf>
    <xf numFmtId="172" fontId="34" fillId="0" borderId="3" xfId="1" applyNumberFormat="1" applyFont="1" applyFill="1" applyBorder="1" applyAlignment="1">
      <alignment horizontal="center" vertical="center" readingOrder="1"/>
    </xf>
    <xf numFmtId="172" fontId="34" fillId="0" borderId="3" xfId="1" applyNumberFormat="1" applyFont="1" applyFill="1" applyBorder="1" applyAlignment="1">
      <alignment horizontal="right" vertical="center" readingOrder="1"/>
    </xf>
    <xf numFmtId="0" fontId="59" fillId="6" borderId="14" xfId="0" applyFont="1" applyFill="1" applyBorder="1" applyAlignment="1">
      <alignment horizontal="right" vertical="center" wrapText="1" readingOrder="2"/>
    </xf>
    <xf numFmtId="0" fontId="61" fillId="6" borderId="0" xfId="0" applyFont="1" applyFill="1" applyBorder="1" applyAlignment="1">
      <alignment vertical="center" readingOrder="2"/>
    </xf>
    <xf numFmtId="0" fontId="61" fillId="6" borderId="15" xfId="0" applyFont="1" applyFill="1" applyBorder="1" applyAlignment="1">
      <alignment vertical="center" readingOrder="2"/>
    </xf>
    <xf numFmtId="0" fontId="61" fillId="6" borderId="12" xfId="0" applyFont="1" applyFill="1" applyBorder="1" applyAlignment="1">
      <alignment vertical="center" readingOrder="2"/>
    </xf>
    <xf numFmtId="0" fontId="61" fillId="6" borderId="6" xfId="0" applyFont="1" applyFill="1" applyBorder="1" applyAlignment="1">
      <alignment vertical="center" readingOrder="2"/>
    </xf>
    <xf numFmtId="0" fontId="61" fillId="6" borderId="13" xfId="0" applyFont="1" applyFill="1" applyBorder="1" applyAlignment="1">
      <alignment vertical="center" readingOrder="2"/>
    </xf>
    <xf numFmtId="0" fontId="62" fillId="6" borderId="0" xfId="0" applyFont="1" applyFill="1" applyBorder="1" applyAlignment="1">
      <alignment vertical="center" readingOrder="2"/>
    </xf>
    <xf numFmtId="0" fontId="62" fillId="6" borderId="15" xfId="0" applyFont="1" applyFill="1" applyBorder="1" applyAlignment="1">
      <alignment vertical="center" readingOrder="2"/>
    </xf>
    <xf numFmtId="0" fontId="62" fillId="6" borderId="14" xfId="0" applyFont="1" applyFill="1" applyBorder="1" applyAlignment="1">
      <alignment vertical="center" readingOrder="2"/>
    </xf>
    <xf numFmtId="0" fontId="30" fillId="0" borderId="0" xfId="1" applyFont="1" applyFill="1" applyAlignment="1">
      <alignment horizontal="center" vertical="center" readingOrder="2"/>
    </xf>
    <xf numFmtId="0" fontId="16" fillId="0" borderId="0" xfId="0" applyFont="1" applyAlignment="1">
      <alignment horizontal="right" wrapText="1"/>
    </xf>
    <xf numFmtId="0" fontId="16" fillId="0" borderId="0" xfId="0" applyFont="1" applyAlignment="1">
      <alignment horizontal="justify" wrapText="1"/>
    </xf>
    <xf numFmtId="3" fontId="16" fillId="0" borderId="6" xfId="1" applyNumberFormat="1" applyFont="1" applyFill="1" applyBorder="1" applyAlignment="1">
      <alignment horizontal="center" vertical="center" readingOrder="2"/>
    </xf>
    <xf numFmtId="0" fontId="30" fillId="0" borderId="0" xfId="1" applyNumberFormat="1" applyFont="1" applyFill="1" applyAlignment="1">
      <alignment horizontal="center" vertical="center" readingOrder="2"/>
    </xf>
    <xf numFmtId="3" fontId="30" fillId="0" borderId="0" xfId="1" applyNumberFormat="1" applyFont="1" applyFill="1" applyAlignment="1">
      <alignment horizontal="center" vertical="center" readingOrder="2"/>
    </xf>
    <xf numFmtId="3" fontId="32" fillId="0" borderId="0" xfId="1" applyNumberFormat="1" applyFont="1" applyFill="1" applyAlignment="1">
      <alignment horizontal="center" vertical="center" readingOrder="2"/>
    </xf>
    <xf numFmtId="0" fontId="25" fillId="0" borderId="0" xfId="1" applyFont="1" applyFill="1" applyBorder="1" applyAlignment="1">
      <alignment horizontal="right" vertical="center" wrapText="1" readingOrder="2"/>
    </xf>
    <xf numFmtId="0" fontId="25" fillId="0" borderId="0" xfId="1" applyFont="1" applyFill="1" applyBorder="1" applyAlignment="1">
      <alignment horizontal="right" vertical="center" readingOrder="2"/>
    </xf>
    <xf numFmtId="167" fontId="16" fillId="0" borderId="0" xfId="1" applyNumberFormat="1" applyFont="1" applyFill="1" applyBorder="1" applyAlignment="1">
      <alignment horizontal="center" vertical="center" readingOrder="2"/>
    </xf>
    <xf numFmtId="0" fontId="16" fillId="0" borderId="0" xfId="1" applyFont="1" applyFill="1" applyBorder="1" applyAlignment="1">
      <alignment horizontal="center" vertical="center" readingOrder="2"/>
    </xf>
    <xf numFmtId="167" fontId="16" fillId="0" borderId="7" xfId="1" applyNumberFormat="1" applyFont="1" applyFill="1" applyBorder="1" applyAlignment="1">
      <alignment horizontal="center" vertical="center" readingOrder="2"/>
    </xf>
    <xf numFmtId="0" fontId="25" fillId="0" borderId="6" xfId="1" applyFont="1" applyFill="1" applyBorder="1" applyAlignment="1">
      <alignment horizontal="center" vertical="center" readingOrder="2"/>
    </xf>
    <xf numFmtId="168" fontId="16" fillId="0" borderId="7" xfId="1" applyNumberFormat="1" applyFont="1" applyFill="1" applyBorder="1" applyAlignment="1">
      <alignment horizontal="center" vertical="center" readingOrder="2"/>
    </xf>
    <xf numFmtId="166" fontId="16" fillId="0" borderId="0" xfId="1" applyNumberFormat="1" applyFont="1" applyFill="1" applyBorder="1" applyAlignment="1">
      <alignment horizontal="center" vertical="center" readingOrder="2"/>
    </xf>
    <xf numFmtId="0" fontId="16" fillId="0" borderId="0" xfId="1" applyFont="1" applyFill="1" applyBorder="1" applyAlignment="1">
      <alignment horizontal="center" vertical="center" shrinkToFit="1" readingOrder="2"/>
    </xf>
    <xf numFmtId="0" fontId="16" fillId="0" borderId="7" xfId="1" applyFont="1" applyFill="1" applyBorder="1" applyAlignment="1">
      <alignment horizontal="center" vertical="center" shrinkToFit="1" readingOrder="2"/>
    </xf>
    <xf numFmtId="0" fontId="11" fillId="0" borderId="0" xfId="0" applyFont="1" applyAlignment="1">
      <alignment horizontal="right" readingOrder="2"/>
    </xf>
    <xf numFmtId="0" fontId="40" fillId="0" borderId="0" xfId="0" applyFont="1" applyAlignment="1">
      <alignment horizontal="right" wrapText="1"/>
    </xf>
    <xf numFmtId="3" fontId="40" fillId="0" borderId="0" xfId="0" applyNumberFormat="1" applyFont="1" applyAlignment="1">
      <alignment horizontal="right" vertical="center" wrapText="1"/>
    </xf>
    <xf numFmtId="3" fontId="27" fillId="0" borderId="0" xfId="0" applyNumberFormat="1" applyFont="1" applyAlignment="1">
      <alignment horizontal="right" vertical="center" wrapText="1"/>
    </xf>
    <xf numFmtId="3" fontId="44" fillId="0" borderId="0" xfId="0" applyNumberFormat="1" applyFont="1" applyFill="1" applyAlignment="1">
      <alignment horizontal="right" wrapText="1"/>
    </xf>
    <xf numFmtId="3" fontId="25" fillId="0" borderId="6" xfId="1" applyNumberFormat="1" applyFont="1" applyFill="1" applyBorder="1" applyAlignment="1">
      <alignment horizontal="center" vertical="center" readingOrder="2"/>
    </xf>
    <xf numFmtId="3" fontId="25" fillId="0" borderId="0" xfId="1" applyNumberFormat="1" applyFont="1" applyFill="1" applyBorder="1" applyAlignment="1">
      <alignment horizontal="center" vertical="center" readingOrder="2"/>
    </xf>
    <xf numFmtId="3" fontId="25" fillId="0" borderId="0" xfId="0" applyNumberFormat="1" applyFont="1" applyAlignment="1">
      <alignment horizontal="center" vertical="center"/>
    </xf>
    <xf numFmtId="0" fontId="48" fillId="0" borderId="7" xfId="0" applyFont="1" applyBorder="1" applyAlignment="1">
      <alignment horizontal="center" vertical="center" wrapText="1"/>
    </xf>
    <xf numFmtId="0" fontId="48" fillId="0" borderId="6" xfId="0" applyFont="1" applyBorder="1" applyAlignment="1">
      <alignment horizontal="center" vertical="center" wrapText="1"/>
    </xf>
    <xf numFmtId="0" fontId="25" fillId="0" borderId="6" xfId="0" applyFont="1" applyBorder="1" applyAlignment="1">
      <alignment horizontal="center"/>
    </xf>
    <xf numFmtId="0" fontId="25" fillId="0" borderId="3" xfId="0" applyFont="1" applyBorder="1" applyAlignment="1">
      <alignment horizontal="center"/>
    </xf>
    <xf numFmtId="0" fontId="11" fillId="0" borderId="0" xfId="1" applyFont="1" applyFill="1" applyAlignment="1">
      <alignment horizontal="right" vertical="center" readingOrder="2"/>
    </xf>
    <xf numFmtId="0" fontId="16" fillId="0" borderId="0" xfId="1" applyFont="1" applyFill="1" applyBorder="1" applyAlignment="1">
      <alignment horizontal="center" vertical="center"/>
    </xf>
    <xf numFmtId="0" fontId="16" fillId="0" borderId="6" xfId="1" applyFont="1" applyFill="1" applyBorder="1" applyAlignment="1">
      <alignment horizontal="center" vertical="center"/>
    </xf>
    <xf numFmtId="0" fontId="18" fillId="0" borderId="0"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30" fillId="0" borderId="0" xfId="2" applyFont="1" applyFill="1" applyAlignment="1">
      <alignment horizontal="center" vertical="center" readingOrder="2"/>
    </xf>
    <xf numFmtId="0" fontId="16" fillId="0" borderId="0" xfId="638" applyFont="1" applyFill="1" applyBorder="1" applyAlignment="1">
      <alignment horizontal="center" vertical="center" wrapText="1"/>
    </xf>
    <xf numFmtId="0" fontId="74" fillId="8" borderId="40" xfId="4" applyFont="1" applyFill="1" applyBorder="1" applyAlignment="1">
      <alignment horizontal="center" vertical="center"/>
    </xf>
    <xf numFmtId="0" fontId="74" fillId="8" borderId="41" xfId="4" applyFont="1" applyFill="1" applyBorder="1" applyAlignment="1">
      <alignment horizontal="center" vertical="center"/>
    </xf>
    <xf numFmtId="0" fontId="74" fillId="8" borderId="42" xfId="4" applyFont="1" applyFill="1" applyBorder="1" applyAlignment="1">
      <alignment horizontal="center" vertical="center"/>
    </xf>
    <xf numFmtId="3" fontId="99" fillId="8" borderId="33" xfId="638" applyNumberFormat="1" applyFont="1" applyFill="1" applyBorder="1" applyAlignment="1">
      <alignment horizontal="center"/>
    </xf>
    <xf numFmtId="3" fontId="99" fillId="8" borderId="34" xfId="638" applyNumberFormat="1" applyFont="1" applyFill="1" applyBorder="1" applyAlignment="1">
      <alignment horizontal="center"/>
    </xf>
    <xf numFmtId="3" fontId="99" fillId="8" borderId="35" xfId="638" applyNumberFormat="1" applyFont="1" applyFill="1" applyBorder="1" applyAlignment="1">
      <alignment horizontal="center"/>
    </xf>
    <xf numFmtId="3" fontId="76" fillId="8" borderId="38" xfId="638" applyNumberFormat="1" applyFont="1" applyFill="1" applyBorder="1" applyAlignment="1">
      <alignment horizontal="center"/>
    </xf>
    <xf numFmtId="3" fontId="76" fillId="8" borderId="23" xfId="638" applyNumberFormat="1" applyFont="1" applyFill="1" applyBorder="1" applyAlignment="1">
      <alignment horizontal="center"/>
    </xf>
    <xf numFmtId="0" fontId="11" fillId="0" borderId="0" xfId="638" applyFont="1" applyFill="1" applyBorder="1" applyAlignment="1">
      <alignment horizontal="right" vertical="center" readingOrder="2"/>
    </xf>
    <xf numFmtId="0" fontId="16" fillId="0" borderId="0" xfId="638" applyFont="1" applyFill="1" applyBorder="1" applyAlignment="1">
      <alignment horizontal="right" vertical="center" readingOrder="2"/>
    </xf>
    <xf numFmtId="0" fontId="16" fillId="0" borderId="0" xfId="638" applyFont="1" applyFill="1" applyBorder="1" applyAlignment="1">
      <alignment horizontal="center" vertical="center"/>
    </xf>
    <xf numFmtId="0" fontId="16" fillId="0" borderId="6" xfId="638" applyFont="1" applyFill="1" applyBorder="1" applyAlignment="1">
      <alignment horizontal="center" vertical="center" wrapText="1"/>
    </xf>
    <xf numFmtId="0" fontId="16" fillId="0" borderId="6" xfId="638" applyFont="1" applyFill="1" applyBorder="1" applyAlignment="1">
      <alignment horizontal="center" vertical="center"/>
    </xf>
    <xf numFmtId="0" fontId="22" fillId="0" borderId="0" xfId="638" applyFont="1" applyFill="1" applyBorder="1" applyAlignment="1">
      <alignment horizontal="center" vertical="center" wrapText="1"/>
    </xf>
    <xf numFmtId="0" fontId="22" fillId="0" borderId="6" xfId="638" applyFont="1" applyFill="1" applyBorder="1" applyAlignment="1">
      <alignment horizontal="center" vertical="center" wrapText="1"/>
    </xf>
    <xf numFmtId="0" fontId="11" fillId="0" borderId="0" xfId="1" applyFont="1" applyFill="1" applyBorder="1" applyAlignment="1">
      <alignment horizontal="right" readingOrder="2"/>
    </xf>
    <xf numFmtId="0" fontId="16" fillId="0" borderId="0" xfId="1" applyFont="1" applyBorder="1" applyAlignment="1">
      <alignment horizontal="center" vertical="center" readingOrder="2"/>
    </xf>
    <xf numFmtId="0" fontId="16" fillId="0" borderId="6" xfId="1" applyFont="1" applyBorder="1" applyAlignment="1">
      <alignment horizontal="center" vertical="center" readingOrder="2"/>
    </xf>
    <xf numFmtId="0" fontId="16" fillId="0" borderId="0" xfId="1" applyFont="1" applyBorder="1" applyAlignment="1">
      <alignment horizontal="center" vertical="center" wrapText="1" readingOrder="2"/>
    </xf>
    <xf numFmtId="0" fontId="16" fillId="0" borderId="6" xfId="1" applyFont="1" applyBorder="1" applyAlignment="1">
      <alignment horizontal="center" vertical="center" wrapText="1" readingOrder="2"/>
    </xf>
    <xf numFmtId="0" fontId="103" fillId="0" borderId="6" xfId="1" applyFont="1" applyFill="1" applyBorder="1" applyAlignment="1">
      <alignment horizontal="center" readingOrder="2"/>
    </xf>
    <xf numFmtId="0" fontId="25" fillId="0" borderId="3" xfId="1" applyFont="1" applyFill="1" applyBorder="1" applyAlignment="1">
      <alignment horizontal="center" vertical="center" wrapText="1" readingOrder="2"/>
    </xf>
    <xf numFmtId="0" fontId="103" fillId="0" borderId="48" xfId="1" applyFont="1" applyFill="1" applyBorder="1" applyAlignment="1">
      <alignment horizontal="center"/>
    </xf>
    <xf numFmtId="0" fontId="103" fillId="0" borderId="49" xfId="1" applyFont="1" applyFill="1" applyBorder="1" applyAlignment="1">
      <alignment horizontal="center"/>
    </xf>
    <xf numFmtId="0" fontId="103" fillId="0" borderId="50" xfId="1" applyFont="1" applyFill="1" applyBorder="1" applyAlignment="1">
      <alignment horizontal="center"/>
    </xf>
    <xf numFmtId="0" fontId="11" fillId="0" borderId="0" xfId="1" applyFont="1" applyFill="1" applyAlignment="1">
      <alignment horizontal="right" readingOrder="2"/>
    </xf>
    <xf numFmtId="0" fontId="16" fillId="0" borderId="0" xfId="1" applyFont="1" applyFill="1" applyAlignment="1">
      <alignment horizontal="right" readingOrder="2"/>
    </xf>
    <xf numFmtId="0" fontId="11" fillId="0" borderId="0" xfId="1" applyFont="1" applyFill="1" applyAlignment="1">
      <alignment horizontal="right"/>
    </xf>
    <xf numFmtId="0" fontId="16" fillId="0" borderId="0" xfId="1" applyFont="1" applyFill="1" applyAlignment="1">
      <alignment horizontal="right"/>
    </xf>
    <xf numFmtId="0" fontId="25" fillId="0" borderId="0" xfId="1" applyFont="1" applyFill="1" applyBorder="1" applyAlignment="1">
      <alignment horizontal="center" vertical="center"/>
    </xf>
    <xf numFmtId="0" fontId="25" fillId="0" borderId="51" xfId="1" applyFont="1" applyFill="1" applyBorder="1" applyAlignment="1">
      <alignment horizontal="center" vertical="center"/>
    </xf>
    <xf numFmtId="0" fontId="16" fillId="0" borderId="7" xfId="1" applyFont="1" applyFill="1" applyBorder="1" applyAlignment="1">
      <alignment horizontal="center" vertical="center"/>
    </xf>
    <xf numFmtId="0" fontId="25" fillId="0" borderId="43" xfId="1" applyFont="1" applyFill="1" applyBorder="1" applyAlignment="1">
      <alignment horizontal="center" vertical="center"/>
    </xf>
    <xf numFmtId="0" fontId="16" fillId="0" borderId="3" xfId="0" applyFont="1" applyFill="1" applyBorder="1" applyAlignment="1">
      <alignment horizontal="center" readingOrder="2"/>
    </xf>
    <xf numFmtId="0" fontId="16" fillId="0" borderId="6" xfId="0" applyFont="1" applyFill="1" applyBorder="1" applyAlignment="1">
      <alignment horizontal="center" readingOrder="2"/>
    </xf>
    <xf numFmtId="0" fontId="11" fillId="0" borderId="0" xfId="0" applyFont="1" applyFill="1" applyBorder="1" applyAlignment="1">
      <alignment horizontal="right" readingOrder="2"/>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1" fillId="0" borderId="0" xfId="0" applyFont="1" applyFill="1" applyAlignment="1">
      <alignment horizontal="right" vertical="center" readingOrder="2"/>
    </xf>
    <xf numFmtId="0" fontId="11" fillId="0" borderId="0" xfId="0" applyFont="1" applyFill="1" applyAlignment="1">
      <alignment horizontal="right" readingOrder="2"/>
    </xf>
    <xf numFmtId="0" fontId="8" fillId="0" borderId="0" xfId="0" applyFont="1" applyFill="1" applyAlignment="1">
      <alignment horizontal="right" vertical="center"/>
    </xf>
    <xf numFmtId="0" fontId="30" fillId="0" borderId="0" xfId="1" applyFont="1" applyFill="1" applyAlignment="1">
      <alignment horizontal="center" vertical="top" readingOrder="2"/>
    </xf>
    <xf numFmtId="0" fontId="11" fillId="0" borderId="0" xfId="0" applyFont="1" applyFill="1" applyAlignment="1">
      <alignment horizontal="right" vertical="center"/>
    </xf>
    <xf numFmtId="0" fontId="52" fillId="0" borderId="6" xfId="0" applyFont="1" applyFill="1" applyBorder="1" applyAlignment="1">
      <alignment horizontal="center" wrapText="1"/>
    </xf>
    <xf numFmtId="0" fontId="52" fillId="0" borderId="0" xfId="0" applyFont="1" applyFill="1" applyBorder="1" applyAlignment="1">
      <alignment horizontal="center" wrapText="1"/>
    </xf>
    <xf numFmtId="0" fontId="51" fillId="0" borderId="0" xfId="0" applyFont="1" applyFill="1" applyBorder="1" applyAlignment="1">
      <alignment horizontal="center" vertical="center" wrapText="1"/>
    </xf>
    <xf numFmtId="0" fontId="52" fillId="0" borderId="3" xfId="0" applyFont="1" applyFill="1" applyBorder="1" applyAlignment="1">
      <alignment horizontal="center" wrapText="1"/>
    </xf>
    <xf numFmtId="0" fontId="52" fillId="0" borderId="3" xfId="0" applyFont="1" applyFill="1" applyBorder="1" applyAlignment="1">
      <alignment horizontal="center"/>
    </xf>
    <xf numFmtId="164" fontId="69" fillId="0" borderId="0" xfId="0" applyNumberFormat="1" applyFont="1" applyBorder="1" applyAlignment="1">
      <alignment horizontal="center" vertical="top" wrapText="1" readingOrder="2"/>
    </xf>
    <xf numFmtId="164" fontId="16" fillId="4" borderId="9" xfId="0" applyNumberFormat="1" applyFont="1" applyFill="1" applyBorder="1" applyAlignment="1">
      <alignment horizontal="center" vertical="top" wrapText="1" readingOrder="2"/>
    </xf>
    <xf numFmtId="164" fontId="16" fillId="4" borderId="0" xfId="0" applyNumberFormat="1" applyFont="1" applyFill="1" applyBorder="1" applyAlignment="1">
      <alignment horizontal="center" vertical="top" wrapText="1" readingOrder="2"/>
    </xf>
    <xf numFmtId="164" fontId="16" fillId="0" borderId="0" xfId="0" applyNumberFormat="1" applyFont="1" applyBorder="1" applyAlignment="1">
      <alignment horizontal="center" vertical="top" wrapText="1" readingOrder="2"/>
    </xf>
    <xf numFmtId="164" fontId="16" fillId="4" borderId="6" xfId="0" applyNumberFormat="1" applyFont="1" applyFill="1" applyBorder="1" applyAlignment="1">
      <alignment horizontal="center" vertical="top" wrapText="1" readingOrder="2"/>
    </xf>
    <xf numFmtId="164" fontId="16" fillId="4" borderId="3" xfId="0" applyNumberFormat="1" applyFont="1" applyFill="1" applyBorder="1" applyAlignment="1">
      <alignment horizontal="center" vertical="top" wrapText="1" readingOrder="2"/>
    </xf>
    <xf numFmtId="164" fontId="16" fillId="0" borderId="3" xfId="0" applyNumberFormat="1" applyFont="1" applyBorder="1" applyAlignment="1">
      <alignment horizontal="center" vertical="top" wrapText="1" readingOrder="2"/>
    </xf>
    <xf numFmtId="164" fontId="47" fillId="3" borderId="3" xfId="0" applyNumberFormat="1" applyFont="1" applyFill="1" applyBorder="1" applyAlignment="1">
      <alignment horizontal="center" vertical="top" wrapText="1" readingOrder="2"/>
    </xf>
    <xf numFmtId="164" fontId="16" fillId="0" borderId="6" xfId="0" applyNumberFormat="1" applyFont="1" applyBorder="1" applyAlignment="1">
      <alignment horizontal="center" vertical="top" wrapText="1" readingOrder="2"/>
    </xf>
    <xf numFmtId="0" fontId="11" fillId="3" borderId="0" xfId="0" applyFont="1" applyFill="1" applyBorder="1" applyAlignment="1">
      <alignment horizontal="justify" vertical="top" wrapText="1" readingOrder="2"/>
    </xf>
    <xf numFmtId="0" fontId="70" fillId="3" borderId="0" xfId="0" applyFont="1" applyFill="1" applyBorder="1" applyAlignment="1">
      <alignment horizontal="justify" vertical="top" wrapText="1" readingOrder="2"/>
    </xf>
    <xf numFmtId="0" fontId="16" fillId="0" borderId="0" xfId="0" applyFont="1" applyBorder="1" applyAlignment="1">
      <alignment horizontal="center" vertical="top" wrapText="1" readingOrder="2"/>
    </xf>
    <xf numFmtId="0" fontId="16" fillId="0" borderId="6" xfId="0" applyFont="1" applyBorder="1" applyAlignment="1">
      <alignment horizontal="center" vertical="top" wrapText="1" readingOrder="2"/>
    </xf>
    <xf numFmtId="3" fontId="16" fillId="4" borderId="6" xfId="0" applyNumberFormat="1" applyFont="1" applyFill="1" applyBorder="1" applyAlignment="1">
      <alignment horizontal="center" vertical="top" wrapText="1" readingOrder="2"/>
    </xf>
    <xf numFmtId="0" fontId="16" fillId="4" borderId="6" xfId="0" applyFont="1" applyFill="1" applyBorder="1" applyAlignment="1">
      <alignment horizontal="center" vertical="top" wrapText="1" readingOrder="2"/>
    </xf>
    <xf numFmtId="0" fontId="16" fillId="4" borderId="0" xfId="0" applyFont="1" applyFill="1" applyBorder="1" applyAlignment="1">
      <alignment horizontal="center" vertical="top" wrapText="1" readingOrder="2"/>
    </xf>
    <xf numFmtId="0" fontId="69" fillId="0" borderId="0" xfId="0" applyFont="1" applyBorder="1" applyAlignment="1">
      <alignment horizontal="center" vertical="top" wrapText="1" readingOrder="2"/>
    </xf>
    <xf numFmtId="0" fontId="69" fillId="4" borderId="0" xfId="0" applyFont="1" applyFill="1" applyBorder="1" applyAlignment="1">
      <alignment horizontal="center" vertical="top" wrapText="1" readingOrder="2"/>
    </xf>
    <xf numFmtId="0" fontId="47" fillId="0" borderId="0" xfId="0" applyFont="1" applyBorder="1" applyAlignment="1">
      <alignment horizontal="center" vertical="top" wrapText="1" readingOrder="2"/>
    </xf>
    <xf numFmtId="0" fontId="47" fillId="4" borderId="0" xfId="0" applyFont="1" applyFill="1" applyBorder="1" applyAlignment="1">
      <alignment horizontal="center" vertical="top" wrapText="1" readingOrder="2"/>
    </xf>
    <xf numFmtId="0" fontId="10" fillId="0" borderId="0" xfId="0" applyFont="1" applyFill="1" applyAlignment="1">
      <alignment horizontal="right" vertical="center"/>
    </xf>
    <xf numFmtId="0" fontId="10" fillId="0" borderId="6" xfId="0" applyFont="1" applyFill="1" applyBorder="1" applyAlignment="1">
      <alignment horizontal="center" vertical="center" wrapText="1"/>
    </xf>
    <xf numFmtId="0" fontId="10" fillId="0" borderId="6" xfId="0" applyFont="1" applyFill="1" applyBorder="1" applyAlignment="1">
      <alignment horizontal="center" wrapText="1"/>
    </xf>
    <xf numFmtId="0" fontId="25" fillId="0" borderId="0" xfId="0" applyFont="1" applyFill="1" applyBorder="1" applyAlignment="1">
      <alignment horizontal="right" vertical="center" wrapText="1"/>
    </xf>
    <xf numFmtId="0" fontId="10" fillId="0" borderId="6" xfId="0" applyFont="1" applyBorder="1" applyAlignment="1">
      <alignment horizontal="center"/>
    </xf>
    <xf numFmtId="0" fontId="16" fillId="0" borderId="0" xfId="0" applyFont="1" applyFill="1" applyBorder="1" applyAlignment="1">
      <alignment horizontal="right" vertical="center" wrapText="1"/>
    </xf>
    <xf numFmtId="0" fontId="18" fillId="0" borderId="0" xfId="0" applyFont="1" applyFill="1" applyBorder="1" applyAlignment="1">
      <alignment vertical="center" wrapText="1"/>
    </xf>
    <xf numFmtId="0" fontId="16" fillId="0" borderId="0" xfId="0" applyFont="1" applyFill="1" applyBorder="1" applyAlignment="1">
      <alignment vertical="center" wrapText="1"/>
    </xf>
    <xf numFmtId="0" fontId="10" fillId="0" borderId="6" xfId="0" applyFont="1" applyFill="1" applyBorder="1" applyAlignment="1">
      <alignment horizontal="right" wrapText="1"/>
    </xf>
    <xf numFmtId="0" fontId="11" fillId="0" borderId="0" xfId="0" applyFont="1" applyFill="1" applyBorder="1" applyAlignment="1">
      <alignment horizontal="right" vertical="center" readingOrder="2"/>
    </xf>
    <xf numFmtId="0" fontId="16" fillId="0" borderId="0" xfId="0" applyFont="1" applyFill="1" applyBorder="1" applyAlignment="1">
      <alignment horizontal="center" vertical="center" readingOrder="2"/>
    </xf>
    <xf numFmtId="0" fontId="12" fillId="0" borderId="0" xfId="0" applyFont="1" applyFill="1" applyAlignment="1">
      <alignment horizontal="center" vertical="center"/>
    </xf>
  </cellXfs>
  <cellStyles count="639">
    <cellStyle name="20% - Accent1 10" xfId="5"/>
    <cellStyle name="20% - Accent1 11" xfId="6"/>
    <cellStyle name="20% - Accent1 12" xfId="7"/>
    <cellStyle name="20% - Accent1 2" xfId="8"/>
    <cellStyle name="20% - Accent1 2 2" xfId="9"/>
    <cellStyle name="20% - Accent1 2 3" xfId="10"/>
    <cellStyle name="20% - Accent1 2 4" xfId="11"/>
    <cellStyle name="20% - Accent1 2 5"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12" xfId="22"/>
    <cellStyle name="20% - Accent2 2" xfId="23"/>
    <cellStyle name="20% - Accent2 2 2" xfId="24"/>
    <cellStyle name="20% - Accent2 2 3" xfId="25"/>
    <cellStyle name="20% - Accent2 2 4" xfId="26"/>
    <cellStyle name="20% - Accent2 2 5" xfId="27"/>
    <cellStyle name="20% - Accent2 3" xfId="28"/>
    <cellStyle name="20% - Accent2 4" xfId="29"/>
    <cellStyle name="20% - Accent2 5" xfId="30"/>
    <cellStyle name="20% - Accent2 6" xfId="31"/>
    <cellStyle name="20% - Accent2 7" xfId="32"/>
    <cellStyle name="20% - Accent2 8" xfId="33"/>
    <cellStyle name="20% - Accent2 9" xfId="34"/>
    <cellStyle name="20% - Accent3 10" xfId="35"/>
    <cellStyle name="20% - Accent3 11" xfId="36"/>
    <cellStyle name="20% - Accent3 12" xfId="37"/>
    <cellStyle name="20% - Accent3 2" xfId="38"/>
    <cellStyle name="20% - Accent3 2 2" xfId="39"/>
    <cellStyle name="20% - Accent3 2 3" xfId="40"/>
    <cellStyle name="20% - Accent3 2 4" xfId="41"/>
    <cellStyle name="20% - Accent3 2 5" xfId="42"/>
    <cellStyle name="20% - Accent3 3" xfId="43"/>
    <cellStyle name="20% - Accent3 4" xfId="44"/>
    <cellStyle name="20% - Accent3 5" xfId="45"/>
    <cellStyle name="20% - Accent3 6" xfId="46"/>
    <cellStyle name="20% - Accent3 7" xfId="47"/>
    <cellStyle name="20% - Accent3 8" xfId="48"/>
    <cellStyle name="20% - Accent3 9" xfId="49"/>
    <cellStyle name="20% - Accent4 10" xfId="50"/>
    <cellStyle name="20% - Accent4 11" xfId="51"/>
    <cellStyle name="20% - Accent4 12" xfId="52"/>
    <cellStyle name="20% - Accent4 2" xfId="53"/>
    <cellStyle name="20% - Accent4 2 2" xfId="54"/>
    <cellStyle name="20% - Accent4 2 3" xfId="55"/>
    <cellStyle name="20% - Accent4 2 4" xfId="56"/>
    <cellStyle name="20% - Accent4 2 5" xfId="57"/>
    <cellStyle name="20% - Accent4 3" xfId="58"/>
    <cellStyle name="20% - Accent4 4" xfId="59"/>
    <cellStyle name="20% - Accent4 5" xfId="60"/>
    <cellStyle name="20% - Accent4 6" xfId="61"/>
    <cellStyle name="20% - Accent4 7" xfId="62"/>
    <cellStyle name="20% - Accent4 8" xfId="63"/>
    <cellStyle name="20% - Accent4 9" xfId="64"/>
    <cellStyle name="20% - Accent5 10" xfId="65"/>
    <cellStyle name="20% - Accent5 11" xfId="66"/>
    <cellStyle name="20% - Accent5 12" xfId="67"/>
    <cellStyle name="20% - Accent5 2" xfId="68"/>
    <cellStyle name="20% - Accent5 2 2" xfId="69"/>
    <cellStyle name="20% - Accent5 2 3" xfId="70"/>
    <cellStyle name="20% - Accent5 2 4" xfId="71"/>
    <cellStyle name="20% - Accent5 2 5" xfId="72"/>
    <cellStyle name="20% - Accent5 3" xfId="73"/>
    <cellStyle name="20% - Accent5 4" xfId="74"/>
    <cellStyle name="20% - Accent5 5" xfId="75"/>
    <cellStyle name="20% - Accent5 6" xfId="76"/>
    <cellStyle name="20% - Accent5 7" xfId="77"/>
    <cellStyle name="20% - Accent5 8" xfId="78"/>
    <cellStyle name="20% - Accent5 9" xfId="79"/>
    <cellStyle name="20% - Accent6 10" xfId="80"/>
    <cellStyle name="20% - Accent6 11" xfId="81"/>
    <cellStyle name="20% - Accent6 12" xfId="82"/>
    <cellStyle name="20% - Accent6 2" xfId="83"/>
    <cellStyle name="20% - Accent6 2 2" xfId="84"/>
    <cellStyle name="20% - Accent6 2 3" xfId="85"/>
    <cellStyle name="20% - Accent6 2 4" xfId="86"/>
    <cellStyle name="20% - Accent6 2 5" xfId="87"/>
    <cellStyle name="20% - Accent6 3" xfId="88"/>
    <cellStyle name="20% - Accent6 4" xfId="89"/>
    <cellStyle name="20% - Accent6 5" xfId="90"/>
    <cellStyle name="20% - Accent6 6" xfId="91"/>
    <cellStyle name="20% - Accent6 7" xfId="92"/>
    <cellStyle name="20% - Accent6 8" xfId="93"/>
    <cellStyle name="20% - Accent6 9" xfId="94"/>
    <cellStyle name="40% - Accent1 10" xfId="95"/>
    <cellStyle name="40% - Accent1 11" xfId="96"/>
    <cellStyle name="40% - Accent1 12" xfId="97"/>
    <cellStyle name="40% - Accent1 2" xfId="98"/>
    <cellStyle name="40% - Accent1 2 2" xfId="99"/>
    <cellStyle name="40% - Accent1 2 3" xfId="100"/>
    <cellStyle name="40% - Accent1 2 4" xfId="101"/>
    <cellStyle name="40% - Accent1 2 5" xfId="102"/>
    <cellStyle name="40% - Accent1 3" xfId="103"/>
    <cellStyle name="40% - Accent1 4" xfId="104"/>
    <cellStyle name="40% - Accent1 5" xfId="105"/>
    <cellStyle name="40% - Accent1 6" xfId="106"/>
    <cellStyle name="40% - Accent1 7" xfId="107"/>
    <cellStyle name="40% - Accent1 8" xfId="108"/>
    <cellStyle name="40% - Accent1 9" xfId="109"/>
    <cellStyle name="40% - Accent2 10" xfId="110"/>
    <cellStyle name="40% - Accent2 11" xfId="111"/>
    <cellStyle name="40% - Accent2 12" xfId="112"/>
    <cellStyle name="40% - Accent2 2" xfId="113"/>
    <cellStyle name="40% - Accent2 2 2" xfId="114"/>
    <cellStyle name="40% - Accent2 2 3" xfId="115"/>
    <cellStyle name="40% - Accent2 2 4" xfId="116"/>
    <cellStyle name="40% - Accent2 2 5" xfId="117"/>
    <cellStyle name="40% - Accent2 3" xfId="118"/>
    <cellStyle name="40% - Accent2 4" xfId="119"/>
    <cellStyle name="40% - Accent2 5" xfId="120"/>
    <cellStyle name="40% - Accent2 6" xfId="121"/>
    <cellStyle name="40% - Accent2 7" xfId="122"/>
    <cellStyle name="40% - Accent2 8" xfId="123"/>
    <cellStyle name="40% - Accent2 9" xfId="124"/>
    <cellStyle name="40% - Accent3 10" xfId="125"/>
    <cellStyle name="40% - Accent3 11" xfId="126"/>
    <cellStyle name="40% - Accent3 12" xfId="127"/>
    <cellStyle name="40% - Accent3 2" xfId="128"/>
    <cellStyle name="40% - Accent3 2 2" xfId="129"/>
    <cellStyle name="40% - Accent3 2 3" xfId="130"/>
    <cellStyle name="40% - Accent3 2 4" xfId="131"/>
    <cellStyle name="40% - Accent3 2 5" xfId="132"/>
    <cellStyle name="40% - Accent3 3" xfId="133"/>
    <cellStyle name="40% - Accent3 4" xfId="134"/>
    <cellStyle name="40% - Accent3 5" xfId="135"/>
    <cellStyle name="40% - Accent3 6" xfId="136"/>
    <cellStyle name="40% - Accent3 7" xfId="137"/>
    <cellStyle name="40% - Accent3 8" xfId="138"/>
    <cellStyle name="40% - Accent3 9" xfId="139"/>
    <cellStyle name="40% - Accent4 10" xfId="140"/>
    <cellStyle name="40% - Accent4 11" xfId="141"/>
    <cellStyle name="40% - Accent4 12" xfId="142"/>
    <cellStyle name="40% - Accent4 2" xfId="143"/>
    <cellStyle name="40% - Accent4 2 2" xfId="144"/>
    <cellStyle name="40% - Accent4 2 3" xfId="145"/>
    <cellStyle name="40% - Accent4 2 4" xfId="146"/>
    <cellStyle name="40% - Accent4 2 5" xfId="147"/>
    <cellStyle name="40% - Accent4 3" xfId="148"/>
    <cellStyle name="40% - Accent4 4" xfId="149"/>
    <cellStyle name="40% - Accent4 5" xfId="150"/>
    <cellStyle name="40% - Accent4 6" xfId="151"/>
    <cellStyle name="40% - Accent4 7" xfId="152"/>
    <cellStyle name="40% - Accent4 8" xfId="153"/>
    <cellStyle name="40% - Accent4 9" xfId="154"/>
    <cellStyle name="40% - Accent5 10" xfId="155"/>
    <cellStyle name="40% - Accent5 11" xfId="156"/>
    <cellStyle name="40% - Accent5 12" xfId="157"/>
    <cellStyle name="40% - Accent5 2" xfId="158"/>
    <cellStyle name="40% - Accent5 2 2" xfId="159"/>
    <cellStyle name="40% - Accent5 2 3" xfId="160"/>
    <cellStyle name="40% - Accent5 2 4" xfId="161"/>
    <cellStyle name="40% - Accent5 2 5" xfId="162"/>
    <cellStyle name="40% - Accent5 3" xfId="163"/>
    <cellStyle name="40% - Accent5 4" xfId="164"/>
    <cellStyle name="40% - Accent5 5" xfId="165"/>
    <cellStyle name="40% - Accent5 6" xfId="166"/>
    <cellStyle name="40% - Accent5 7" xfId="167"/>
    <cellStyle name="40% - Accent5 8" xfId="168"/>
    <cellStyle name="40% - Accent5 9" xfId="169"/>
    <cellStyle name="40% - Accent6 10" xfId="170"/>
    <cellStyle name="40% - Accent6 11" xfId="171"/>
    <cellStyle name="40% - Accent6 12" xfId="172"/>
    <cellStyle name="40% - Accent6 2" xfId="173"/>
    <cellStyle name="40% - Accent6 2 2" xfId="174"/>
    <cellStyle name="40% - Accent6 2 3" xfId="175"/>
    <cellStyle name="40% - Accent6 2 4" xfId="176"/>
    <cellStyle name="40% - Accent6 2 5" xfId="177"/>
    <cellStyle name="40% - Accent6 3" xfId="178"/>
    <cellStyle name="40% - Accent6 4" xfId="179"/>
    <cellStyle name="40% - Accent6 5" xfId="180"/>
    <cellStyle name="40% - Accent6 6" xfId="181"/>
    <cellStyle name="40% - Accent6 7" xfId="182"/>
    <cellStyle name="40% - Accent6 8" xfId="183"/>
    <cellStyle name="40% - Accent6 9" xfId="184"/>
    <cellStyle name="60% - Accent1 10" xfId="185"/>
    <cellStyle name="60% - Accent1 11" xfId="186"/>
    <cellStyle name="60% - Accent1 12" xfId="187"/>
    <cellStyle name="60% - Accent1 2" xfId="188"/>
    <cellStyle name="60% - Accent1 2 2" xfId="189"/>
    <cellStyle name="60% - Accent1 2 3" xfId="190"/>
    <cellStyle name="60% - Accent1 2 4" xfId="191"/>
    <cellStyle name="60% - Accent1 2 5" xfId="192"/>
    <cellStyle name="60% - Accent1 3" xfId="193"/>
    <cellStyle name="60% - Accent1 4" xfId="194"/>
    <cellStyle name="60% - Accent1 5" xfId="195"/>
    <cellStyle name="60% - Accent1 6" xfId="196"/>
    <cellStyle name="60% - Accent1 7" xfId="197"/>
    <cellStyle name="60% - Accent1 8" xfId="198"/>
    <cellStyle name="60% - Accent1 9" xfId="199"/>
    <cellStyle name="60% - Accent2 10" xfId="200"/>
    <cellStyle name="60% - Accent2 11" xfId="201"/>
    <cellStyle name="60% - Accent2 12" xfId="202"/>
    <cellStyle name="60% - Accent2 2" xfId="203"/>
    <cellStyle name="60% - Accent2 2 2" xfId="204"/>
    <cellStyle name="60% - Accent2 2 3" xfId="205"/>
    <cellStyle name="60% - Accent2 2 4" xfId="206"/>
    <cellStyle name="60% - Accent2 2 5" xfId="207"/>
    <cellStyle name="60% - Accent2 3" xfId="208"/>
    <cellStyle name="60% - Accent2 4" xfId="209"/>
    <cellStyle name="60% - Accent2 5" xfId="210"/>
    <cellStyle name="60% - Accent2 6" xfId="211"/>
    <cellStyle name="60% - Accent2 7" xfId="212"/>
    <cellStyle name="60% - Accent2 8" xfId="213"/>
    <cellStyle name="60% - Accent2 9" xfId="214"/>
    <cellStyle name="60% - Accent3 10" xfId="215"/>
    <cellStyle name="60% - Accent3 11" xfId="216"/>
    <cellStyle name="60% - Accent3 12" xfId="217"/>
    <cellStyle name="60% - Accent3 2" xfId="218"/>
    <cellStyle name="60% - Accent3 2 2" xfId="219"/>
    <cellStyle name="60% - Accent3 2 3" xfId="220"/>
    <cellStyle name="60% - Accent3 2 4" xfId="221"/>
    <cellStyle name="60% - Accent3 2 5" xfId="222"/>
    <cellStyle name="60% - Accent3 3" xfId="223"/>
    <cellStyle name="60% - Accent3 4" xfId="224"/>
    <cellStyle name="60% - Accent3 5" xfId="225"/>
    <cellStyle name="60% - Accent3 6" xfId="226"/>
    <cellStyle name="60% - Accent3 7" xfId="227"/>
    <cellStyle name="60% - Accent3 8" xfId="228"/>
    <cellStyle name="60% - Accent3 9" xfId="229"/>
    <cellStyle name="60% - Accent4 10" xfId="230"/>
    <cellStyle name="60% - Accent4 11" xfId="231"/>
    <cellStyle name="60% - Accent4 12" xfId="232"/>
    <cellStyle name="60% - Accent4 2" xfId="233"/>
    <cellStyle name="60% - Accent4 2 2" xfId="234"/>
    <cellStyle name="60% - Accent4 2 3" xfId="235"/>
    <cellStyle name="60% - Accent4 2 4" xfId="236"/>
    <cellStyle name="60% - Accent4 2 5" xfId="237"/>
    <cellStyle name="60% - Accent4 3" xfId="238"/>
    <cellStyle name="60% - Accent4 4" xfId="239"/>
    <cellStyle name="60% - Accent4 5" xfId="240"/>
    <cellStyle name="60% - Accent4 6" xfId="241"/>
    <cellStyle name="60% - Accent4 7" xfId="242"/>
    <cellStyle name="60% - Accent4 8" xfId="243"/>
    <cellStyle name="60% - Accent4 9" xfId="244"/>
    <cellStyle name="60% - Accent5 10" xfId="245"/>
    <cellStyle name="60% - Accent5 11" xfId="246"/>
    <cellStyle name="60% - Accent5 12" xfId="247"/>
    <cellStyle name="60% - Accent5 2" xfId="248"/>
    <cellStyle name="60% - Accent5 2 2" xfId="249"/>
    <cellStyle name="60% - Accent5 2 3" xfId="250"/>
    <cellStyle name="60% - Accent5 2 4" xfId="251"/>
    <cellStyle name="60% - Accent5 2 5" xfId="252"/>
    <cellStyle name="60% - Accent5 3" xfId="253"/>
    <cellStyle name="60% - Accent5 4" xfId="254"/>
    <cellStyle name="60% - Accent5 5" xfId="255"/>
    <cellStyle name="60% - Accent5 6" xfId="256"/>
    <cellStyle name="60% - Accent5 7" xfId="257"/>
    <cellStyle name="60% - Accent5 8" xfId="258"/>
    <cellStyle name="60% - Accent5 9" xfId="259"/>
    <cellStyle name="60% - Accent6 10" xfId="260"/>
    <cellStyle name="60% - Accent6 11" xfId="261"/>
    <cellStyle name="60% - Accent6 12" xfId="262"/>
    <cellStyle name="60% - Accent6 2" xfId="263"/>
    <cellStyle name="60% - Accent6 2 2" xfId="264"/>
    <cellStyle name="60% - Accent6 2 3" xfId="265"/>
    <cellStyle name="60% - Accent6 2 4" xfId="266"/>
    <cellStyle name="60% - Accent6 2 5" xfId="267"/>
    <cellStyle name="60% - Accent6 3" xfId="268"/>
    <cellStyle name="60% - Accent6 4" xfId="269"/>
    <cellStyle name="60% - Accent6 5" xfId="270"/>
    <cellStyle name="60% - Accent6 6" xfId="271"/>
    <cellStyle name="60% - Accent6 7" xfId="272"/>
    <cellStyle name="60% - Accent6 8" xfId="273"/>
    <cellStyle name="60% - Accent6 9" xfId="274"/>
    <cellStyle name="Accent1 10" xfId="275"/>
    <cellStyle name="Accent1 11" xfId="276"/>
    <cellStyle name="Accent1 12" xfId="277"/>
    <cellStyle name="Accent1 2" xfId="278"/>
    <cellStyle name="Accent1 2 2" xfId="279"/>
    <cellStyle name="Accent1 2 3" xfId="280"/>
    <cellStyle name="Accent1 2 4" xfId="281"/>
    <cellStyle name="Accent1 2 5" xfId="282"/>
    <cellStyle name="Accent1 3" xfId="283"/>
    <cellStyle name="Accent1 4" xfId="284"/>
    <cellStyle name="Accent1 5" xfId="285"/>
    <cellStyle name="Accent1 6" xfId="286"/>
    <cellStyle name="Accent1 7" xfId="287"/>
    <cellStyle name="Accent1 8" xfId="288"/>
    <cellStyle name="Accent1 9" xfId="289"/>
    <cellStyle name="Accent2 10" xfId="290"/>
    <cellStyle name="Accent2 11" xfId="291"/>
    <cellStyle name="Accent2 12" xfId="292"/>
    <cellStyle name="Accent2 2" xfId="293"/>
    <cellStyle name="Accent2 2 2" xfId="294"/>
    <cellStyle name="Accent2 2 3" xfId="295"/>
    <cellStyle name="Accent2 2 4" xfId="296"/>
    <cellStyle name="Accent2 2 5" xfId="297"/>
    <cellStyle name="Accent2 3" xfId="298"/>
    <cellStyle name="Accent2 4" xfId="299"/>
    <cellStyle name="Accent2 5" xfId="300"/>
    <cellStyle name="Accent2 6" xfId="301"/>
    <cellStyle name="Accent2 7" xfId="302"/>
    <cellStyle name="Accent2 8" xfId="303"/>
    <cellStyle name="Accent2 9" xfId="304"/>
    <cellStyle name="Accent3 10" xfId="305"/>
    <cellStyle name="Accent3 11" xfId="306"/>
    <cellStyle name="Accent3 12" xfId="307"/>
    <cellStyle name="Accent3 2" xfId="308"/>
    <cellStyle name="Accent3 2 2" xfId="309"/>
    <cellStyle name="Accent3 2 3" xfId="310"/>
    <cellStyle name="Accent3 2 4" xfId="311"/>
    <cellStyle name="Accent3 2 5" xfId="312"/>
    <cellStyle name="Accent3 3" xfId="313"/>
    <cellStyle name="Accent3 4" xfId="314"/>
    <cellStyle name="Accent3 5" xfId="315"/>
    <cellStyle name="Accent3 6" xfId="316"/>
    <cellStyle name="Accent3 7" xfId="317"/>
    <cellStyle name="Accent3 8" xfId="318"/>
    <cellStyle name="Accent3 9" xfId="319"/>
    <cellStyle name="Accent4 10" xfId="320"/>
    <cellStyle name="Accent4 11" xfId="321"/>
    <cellStyle name="Accent4 12" xfId="322"/>
    <cellStyle name="Accent4 2" xfId="323"/>
    <cellStyle name="Accent4 2 2" xfId="324"/>
    <cellStyle name="Accent4 2 3" xfId="325"/>
    <cellStyle name="Accent4 2 4" xfId="326"/>
    <cellStyle name="Accent4 2 5" xfId="327"/>
    <cellStyle name="Accent4 3" xfId="328"/>
    <cellStyle name="Accent4 4" xfId="329"/>
    <cellStyle name="Accent4 5" xfId="330"/>
    <cellStyle name="Accent4 6" xfId="331"/>
    <cellStyle name="Accent4 7" xfId="332"/>
    <cellStyle name="Accent4 8" xfId="333"/>
    <cellStyle name="Accent4 9" xfId="334"/>
    <cellStyle name="Accent5 10" xfId="335"/>
    <cellStyle name="Accent5 11" xfId="336"/>
    <cellStyle name="Accent5 12" xfId="337"/>
    <cellStyle name="Accent5 2" xfId="338"/>
    <cellStyle name="Accent5 2 2" xfId="339"/>
    <cellStyle name="Accent5 2 3" xfId="340"/>
    <cellStyle name="Accent5 2 4" xfId="341"/>
    <cellStyle name="Accent5 2 5" xfId="342"/>
    <cellStyle name="Accent5 3" xfId="343"/>
    <cellStyle name="Accent5 4" xfId="344"/>
    <cellStyle name="Accent5 5" xfId="345"/>
    <cellStyle name="Accent5 6" xfId="346"/>
    <cellStyle name="Accent5 7" xfId="347"/>
    <cellStyle name="Accent5 8" xfId="348"/>
    <cellStyle name="Accent5 9" xfId="349"/>
    <cellStyle name="Accent6 10" xfId="350"/>
    <cellStyle name="Accent6 11" xfId="351"/>
    <cellStyle name="Accent6 12" xfId="352"/>
    <cellStyle name="Accent6 2" xfId="353"/>
    <cellStyle name="Accent6 2 2" xfId="354"/>
    <cellStyle name="Accent6 2 3" xfId="355"/>
    <cellStyle name="Accent6 2 4" xfId="356"/>
    <cellStyle name="Accent6 2 5" xfId="357"/>
    <cellStyle name="Accent6 3" xfId="358"/>
    <cellStyle name="Accent6 4" xfId="359"/>
    <cellStyle name="Accent6 5" xfId="360"/>
    <cellStyle name="Accent6 6" xfId="361"/>
    <cellStyle name="Accent6 7" xfId="362"/>
    <cellStyle name="Accent6 8" xfId="363"/>
    <cellStyle name="Accent6 9" xfId="364"/>
    <cellStyle name="Bad 10" xfId="365"/>
    <cellStyle name="Bad 11" xfId="366"/>
    <cellStyle name="Bad 12" xfId="367"/>
    <cellStyle name="Bad 2" xfId="368"/>
    <cellStyle name="Bad 2 2" xfId="369"/>
    <cellStyle name="Bad 2 3" xfId="370"/>
    <cellStyle name="Bad 2 4" xfId="371"/>
    <cellStyle name="Bad 2 5" xfId="372"/>
    <cellStyle name="Bad 3" xfId="373"/>
    <cellStyle name="Bad 4" xfId="374"/>
    <cellStyle name="Bad 5" xfId="375"/>
    <cellStyle name="Bad 6" xfId="376"/>
    <cellStyle name="Bad 7" xfId="377"/>
    <cellStyle name="Bad 8" xfId="378"/>
    <cellStyle name="Bad 9" xfId="379"/>
    <cellStyle name="Calculation 10" xfId="380"/>
    <cellStyle name="Calculation 11" xfId="381"/>
    <cellStyle name="Calculation 12" xfId="382"/>
    <cellStyle name="Calculation 2" xfId="383"/>
    <cellStyle name="Calculation 2 2" xfId="384"/>
    <cellStyle name="Calculation 2 3" xfId="385"/>
    <cellStyle name="Calculation 2 4" xfId="386"/>
    <cellStyle name="Calculation 2 5" xfId="387"/>
    <cellStyle name="Calculation 3" xfId="388"/>
    <cellStyle name="Calculation 4" xfId="389"/>
    <cellStyle name="Calculation 5" xfId="390"/>
    <cellStyle name="Calculation 6" xfId="391"/>
    <cellStyle name="Calculation 7" xfId="392"/>
    <cellStyle name="Calculation 8" xfId="393"/>
    <cellStyle name="Calculation 9" xfId="394"/>
    <cellStyle name="Check Cell 10" xfId="395"/>
    <cellStyle name="Check Cell 11" xfId="396"/>
    <cellStyle name="Check Cell 12" xfId="397"/>
    <cellStyle name="Check Cell 2" xfId="398"/>
    <cellStyle name="Check Cell 2 2" xfId="399"/>
    <cellStyle name="Check Cell 2 3" xfId="400"/>
    <cellStyle name="Check Cell 2 4" xfId="401"/>
    <cellStyle name="Check Cell 2 5" xfId="402"/>
    <cellStyle name="Check Cell 3" xfId="403"/>
    <cellStyle name="Check Cell 4" xfId="404"/>
    <cellStyle name="Check Cell 5" xfId="405"/>
    <cellStyle name="Check Cell 6" xfId="406"/>
    <cellStyle name="Check Cell 7" xfId="407"/>
    <cellStyle name="Check Cell 8" xfId="408"/>
    <cellStyle name="Check Cell 9" xfId="409"/>
    <cellStyle name="Comma 2" xfId="410"/>
    <cellStyle name="Comma 2 2" xfId="411"/>
    <cellStyle name="Explanatory Text 10" xfId="412"/>
    <cellStyle name="Explanatory Text 11" xfId="413"/>
    <cellStyle name="Explanatory Text 12" xfId="414"/>
    <cellStyle name="Explanatory Text 2" xfId="415"/>
    <cellStyle name="Explanatory Text 2 2" xfId="416"/>
    <cellStyle name="Explanatory Text 2 3" xfId="417"/>
    <cellStyle name="Explanatory Text 2 4" xfId="418"/>
    <cellStyle name="Explanatory Text 2 5" xfId="419"/>
    <cellStyle name="Explanatory Text 3" xfId="420"/>
    <cellStyle name="Explanatory Text 4" xfId="421"/>
    <cellStyle name="Explanatory Text 5" xfId="422"/>
    <cellStyle name="Explanatory Text 6" xfId="423"/>
    <cellStyle name="Explanatory Text 7" xfId="424"/>
    <cellStyle name="Explanatory Text 8" xfId="425"/>
    <cellStyle name="Explanatory Text 9" xfId="426"/>
    <cellStyle name="Good 10" xfId="427"/>
    <cellStyle name="Good 11" xfId="428"/>
    <cellStyle name="Good 12" xfId="429"/>
    <cellStyle name="Good 2" xfId="430"/>
    <cellStyle name="Good 2 2" xfId="431"/>
    <cellStyle name="Good 2 3" xfId="432"/>
    <cellStyle name="Good 2 4" xfId="433"/>
    <cellStyle name="Good 2 5" xfId="434"/>
    <cellStyle name="Good 3" xfId="435"/>
    <cellStyle name="Good 4" xfId="436"/>
    <cellStyle name="Good 5" xfId="437"/>
    <cellStyle name="Good 6" xfId="438"/>
    <cellStyle name="Good 7" xfId="439"/>
    <cellStyle name="Good 8" xfId="440"/>
    <cellStyle name="Good 9" xfId="441"/>
    <cellStyle name="Heading 1 10" xfId="442"/>
    <cellStyle name="Heading 1 11" xfId="443"/>
    <cellStyle name="Heading 1 12" xfId="444"/>
    <cellStyle name="Heading 1 2" xfId="445"/>
    <cellStyle name="Heading 1 2 2" xfId="446"/>
    <cellStyle name="Heading 1 2 3" xfId="447"/>
    <cellStyle name="Heading 1 2 4" xfId="448"/>
    <cellStyle name="Heading 1 2 5" xfId="449"/>
    <cellStyle name="Heading 1 3" xfId="450"/>
    <cellStyle name="Heading 1 4" xfId="451"/>
    <cellStyle name="Heading 1 5" xfId="452"/>
    <cellStyle name="Heading 1 6" xfId="453"/>
    <cellStyle name="Heading 1 7" xfId="454"/>
    <cellStyle name="Heading 1 8" xfId="455"/>
    <cellStyle name="Heading 1 9" xfId="456"/>
    <cellStyle name="Heading 2 10" xfId="457"/>
    <cellStyle name="Heading 2 11" xfId="458"/>
    <cellStyle name="Heading 2 12" xfId="459"/>
    <cellStyle name="Heading 2 2" xfId="460"/>
    <cellStyle name="Heading 2 2 2" xfId="461"/>
    <cellStyle name="Heading 2 2 3" xfId="462"/>
    <cellStyle name="Heading 2 2 4" xfId="463"/>
    <cellStyle name="Heading 2 2 5" xfId="464"/>
    <cellStyle name="Heading 2 3" xfId="465"/>
    <cellStyle name="Heading 2 4" xfId="466"/>
    <cellStyle name="Heading 2 5" xfId="467"/>
    <cellStyle name="Heading 2 6" xfId="468"/>
    <cellStyle name="Heading 2 7" xfId="469"/>
    <cellStyle name="Heading 2 8" xfId="470"/>
    <cellStyle name="Heading 2 9" xfId="471"/>
    <cellStyle name="Heading 3 10" xfId="472"/>
    <cellStyle name="Heading 3 11" xfId="473"/>
    <cellStyle name="Heading 3 12" xfId="474"/>
    <cellStyle name="Heading 3 2" xfId="475"/>
    <cellStyle name="Heading 3 2 2" xfId="476"/>
    <cellStyle name="Heading 3 2 3" xfId="477"/>
    <cellStyle name="Heading 3 2 4" xfId="478"/>
    <cellStyle name="Heading 3 2 5" xfId="479"/>
    <cellStyle name="Heading 3 3" xfId="480"/>
    <cellStyle name="Heading 3 4" xfId="481"/>
    <cellStyle name="Heading 3 5" xfId="482"/>
    <cellStyle name="Heading 3 6" xfId="483"/>
    <cellStyle name="Heading 3 7" xfId="484"/>
    <cellStyle name="Heading 3 8" xfId="485"/>
    <cellStyle name="Heading 3 9" xfId="486"/>
    <cellStyle name="Heading 4 10" xfId="487"/>
    <cellStyle name="Heading 4 11" xfId="488"/>
    <cellStyle name="Heading 4 12" xfId="489"/>
    <cellStyle name="Heading 4 2" xfId="490"/>
    <cellStyle name="Heading 4 2 2" xfId="491"/>
    <cellStyle name="Heading 4 2 3" xfId="492"/>
    <cellStyle name="Heading 4 2 4" xfId="493"/>
    <cellStyle name="Heading 4 2 5" xfId="494"/>
    <cellStyle name="Heading 4 3" xfId="495"/>
    <cellStyle name="Heading 4 4" xfId="496"/>
    <cellStyle name="Heading 4 5" xfId="497"/>
    <cellStyle name="Heading 4 6" xfId="498"/>
    <cellStyle name="Heading 4 7" xfId="499"/>
    <cellStyle name="Heading 4 8" xfId="500"/>
    <cellStyle name="Heading 4 9" xfId="501"/>
    <cellStyle name="Input 10" xfId="502"/>
    <cellStyle name="Input 11" xfId="503"/>
    <cellStyle name="Input 12" xfId="504"/>
    <cellStyle name="Input 2" xfId="505"/>
    <cellStyle name="Input 2 2" xfId="506"/>
    <cellStyle name="Input 2 3" xfId="507"/>
    <cellStyle name="Input 2 4" xfId="508"/>
    <cellStyle name="Input 2 5" xfId="509"/>
    <cellStyle name="Input 3" xfId="510"/>
    <cellStyle name="Input 4" xfId="511"/>
    <cellStyle name="Input 5" xfId="512"/>
    <cellStyle name="Input 6" xfId="513"/>
    <cellStyle name="Input 7" xfId="514"/>
    <cellStyle name="Input 8" xfId="515"/>
    <cellStyle name="Input 9" xfId="516"/>
    <cellStyle name="Linked Cell 10" xfId="517"/>
    <cellStyle name="Linked Cell 11" xfId="518"/>
    <cellStyle name="Linked Cell 12" xfId="519"/>
    <cellStyle name="Linked Cell 2" xfId="520"/>
    <cellStyle name="Linked Cell 2 2" xfId="521"/>
    <cellStyle name="Linked Cell 2 3" xfId="522"/>
    <cellStyle name="Linked Cell 2 4" xfId="523"/>
    <cellStyle name="Linked Cell 2 5" xfId="524"/>
    <cellStyle name="Linked Cell 3" xfId="525"/>
    <cellStyle name="Linked Cell 4" xfId="526"/>
    <cellStyle name="Linked Cell 5" xfId="527"/>
    <cellStyle name="Linked Cell 6" xfId="528"/>
    <cellStyle name="Linked Cell 7" xfId="529"/>
    <cellStyle name="Linked Cell 8" xfId="530"/>
    <cellStyle name="Linked Cell 9" xfId="531"/>
    <cellStyle name="Neutral 10" xfId="532"/>
    <cellStyle name="Neutral 11" xfId="533"/>
    <cellStyle name="Neutral 12" xfId="534"/>
    <cellStyle name="Neutral 2" xfId="535"/>
    <cellStyle name="Neutral 2 2" xfId="536"/>
    <cellStyle name="Neutral 2 3" xfId="537"/>
    <cellStyle name="Neutral 2 4" xfId="538"/>
    <cellStyle name="Neutral 2 5" xfId="539"/>
    <cellStyle name="Neutral 3" xfId="540"/>
    <cellStyle name="Neutral 4" xfId="541"/>
    <cellStyle name="Neutral 5" xfId="542"/>
    <cellStyle name="Neutral 6" xfId="543"/>
    <cellStyle name="Neutral 7" xfId="544"/>
    <cellStyle name="Neutral 8" xfId="545"/>
    <cellStyle name="Neutral 9" xfId="546"/>
    <cellStyle name="Normal" xfId="0" builtinId="0"/>
    <cellStyle name="Normal 2" xfId="1"/>
    <cellStyle name="Normal 2 10" xfId="2"/>
    <cellStyle name="Normal 2 11" xfId="547"/>
    <cellStyle name="Normal 2 12" xfId="548"/>
    <cellStyle name="Normal 2 2" xfId="4"/>
    <cellStyle name="Normal 2 3" xfId="549"/>
    <cellStyle name="Normal 2 4" xfId="550"/>
    <cellStyle name="Normal 2 5" xfId="551"/>
    <cellStyle name="Normal 2 6" xfId="552"/>
    <cellStyle name="Normal 2 7" xfId="553"/>
    <cellStyle name="Normal 2 8" xfId="554"/>
    <cellStyle name="Normal 2 9" xfId="555"/>
    <cellStyle name="Normal 3" xfId="3"/>
    <cellStyle name="Normal 3 2" xfId="638"/>
    <cellStyle name="Normal 5" xfId="556"/>
    <cellStyle name="Normal 6" xfId="557"/>
    <cellStyle name="Normal 7" xfId="558"/>
    <cellStyle name="Normal 8" xfId="559"/>
    <cellStyle name="Normal 9" xfId="560"/>
    <cellStyle name="Note 10" xfId="561"/>
    <cellStyle name="Note 11" xfId="562"/>
    <cellStyle name="Note 12" xfId="563"/>
    <cellStyle name="Note 2" xfId="564"/>
    <cellStyle name="Note 2 2" xfId="565"/>
    <cellStyle name="Note 2 3" xfId="566"/>
    <cellStyle name="Note 2 4" xfId="567"/>
    <cellStyle name="Note 2 5" xfId="568"/>
    <cellStyle name="Note 3" xfId="569"/>
    <cellStyle name="Note 4" xfId="570"/>
    <cellStyle name="Note 5" xfId="571"/>
    <cellStyle name="Note 6" xfId="572"/>
    <cellStyle name="Note 7" xfId="573"/>
    <cellStyle name="Note 8" xfId="574"/>
    <cellStyle name="Note 9" xfId="575"/>
    <cellStyle name="Output 10" xfId="576"/>
    <cellStyle name="Output 11" xfId="577"/>
    <cellStyle name="Output 12" xfId="578"/>
    <cellStyle name="Output 2" xfId="579"/>
    <cellStyle name="Output 2 2" xfId="580"/>
    <cellStyle name="Output 2 3" xfId="581"/>
    <cellStyle name="Output 2 4" xfId="582"/>
    <cellStyle name="Output 2 5" xfId="583"/>
    <cellStyle name="Output 3" xfId="584"/>
    <cellStyle name="Output 4" xfId="585"/>
    <cellStyle name="Output 5" xfId="586"/>
    <cellStyle name="Output 6" xfId="587"/>
    <cellStyle name="Output 7" xfId="588"/>
    <cellStyle name="Output 8" xfId="589"/>
    <cellStyle name="Output 9" xfId="590"/>
    <cellStyle name="Percent" xfId="637" builtinId="5"/>
    <cellStyle name="Title 10" xfId="591"/>
    <cellStyle name="Title 11" xfId="592"/>
    <cellStyle name="Title 12" xfId="593"/>
    <cellStyle name="Title 2" xfId="594"/>
    <cellStyle name="Title 2 2" xfId="595"/>
    <cellStyle name="Title 2 3" xfId="596"/>
    <cellStyle name="Title 2 4" xfId="597"/>
    <cellStyle name="Title 2 5" xfId="598"/>
    <cellStyle name="Title 3" xfId="599"/>
    <cellStyle name="Title 4" xfId="600"/>
    <cellStyle name="Title 5" xfId="601"/>
    <cellStyle name="Title 6" xfId="602"/>
    <cellStyle name="Title 7" xfId="603"/>
    <cellStyle name="Title 8" xfId="604"/>
    <cellStyle name="Title 9" xfId="605"/>
    <cellStyle name="Total 10" xfId="606"/>
    <cellStyle name="Total 11" xfId="607"/>
    <cellStyle name="Total 12" xfId="608"/>
    <cellStyle name="Total 2" xfId="609"/>
    <cellStyle name="Total 2 2" xfId="610"/>
    <cellStyle name="Total 2 3" xfId="611"/>
    <cellStyle name="Total 2 4" xfId="612"/>
    <cellStyle name="Total 2 5" xfId="613"/>
    <cellStyle name="Total 3" xfId="614"/>
    <cellStyle name="Total 4" xfId="615"/>
    <cellStyle name="Total 5" xfId="616"/>
    <cellStyle name="Total 6" xfId="617"/>
    <cellStyle name="Total 7" xfId="618"/>
    <cellStyle name="Total 8" xfId="619"/>
    <cellStyle name="Total 9" xfId="620"/>
    <cellStyle name="Warning Text 10" xfId="621"/>
    <cellStyle name="Warning Text 11" xfId="622"/>
    <cellStyle name="Warning Text 12" xfId="623"/>
    <cellStyle name="Warning Text 2" xfId="624"/>
    <cellStyle name="Warning Text 2 2" xfId="625"/>
    <cellStyle name="Warning Text 2 3" xfId="626"/>
    <cellStyle name="Warning Text 2 4" xfId="627"/>
    <cellStyle name="Warning Text 2 5" xfId="628"/>
    <cellStyle name="Warning Text 3" xfId="629"/>
    <cellStyle name="Warning Text 4" xfId="630"/>
    <cellStyle name="Warning Text 5" xfId="631"/>
    <cellStyle name="Warning Text 6" xfId="632"/>
    <cellStyle name="Warning Text 7" xfId="633"/>
    <cellStyle name="Warning Text 8" xfId="634"/>
    <cellStyle name="Warning Text 9" xfId="635"/>
    <cellStyle name="عدد بلورد 2 3" xfId="63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21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1576;&#1608;&#1585;&#1587;/93/&#1575;&#1608;&#1604;&#1610;&#1606;%20&#1576;&#1608;&#1583;&#1580;&#1607;/unused/&#1605;&#1608;&#1580;&#1608;&#158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unet.seo.ir/docunet/loader.aspx?cmd=common/downloader&amp;referenceFlag=5&amp;attachmentId=1562448"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صفحه اول"/>
      <sheetName val="صورت سود و زیان"/>
      <sheetName val="اهم برنامه ها و مفروضات"/>
      <sheetName val="ظرفیت ها"/>
      <sheetName val="اولین پیش بینی و عملکرد واقعی"/>
      <sheetName val="فروش"/>
      <sheetName val="ب ت ش "/>
      <sheetName val="گردش موجودی کالا"/>
      <sheetName val="خرید "/>
      <sheetName val="سربار"/>
      <sheetName val="اداری و عمومی"/>
      <sheetName val="سایر درآمد(هزینه)های عملیاتی"/>
      <sheetName val="سایر درآمد(هزینه)های غیرعملیاتی"/>
      <sheetName val="صورت وضعیت پرتفوی و سود سهام"/>
      <sheetName val="هزینه مالی و تسهیلات"/>
      <sheetName val="طرح سرمایه ای"/>
      <sheetName val="صورت منابع و مصارف نقدی"/>
      <sheetName val="صورت منابع و مصارف ارز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صفحه اول"/>
      <sheetName val="صورت سود و زیان"/>
      <sheetName val="اهم برنامه ها و مفروضات"/>
      <sheetName val="ظرفیت ها"/>
      <sheetName val="اولین پیش بینی و عملکرد واقعی"/>
      <sheetName val="فروش"/>
      <sheetName val="ب ت ش "/>
      <sheetName val="گردش موجودی کالا"/>
      <sheetName val="خرید"/>
      <sheetName val="سربار"/>
      <sheetName val="اداری و عمومی"/>
      <sheetName val="سایر درآمد(هزینه)های عملیاتی"/>
      <sheetName val="سایر درآمد(هزینه)های غیرعملیاتی"/>
      <sheetName val="صورت وضعیت پرتفوی و سود سهام"/>
      <sheetName val="هزینه مالی و تسهیلات"/>
      <sheetName val="طرح سرمایه ای"/>
      <sheetName val="صورت منابع و مصارف نقدی"/>
      <sheetName val="صورت منابع و مصارف ارزی"/>
      <sheetName val="خرید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wnloader&amp;referenceFlag=5&amp;atta"/>
    </sheetNames>
    <definedNames>
      <definedName name="CheckBox20_Click"/>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29"/>
  <sheetViews>
    <sheetView rightToLeft="1" tabSelected="1" view="pageBreakPreview" topLeftCell="A13" zoomScale="110" zoomScaleSheetLayoutView="110" workbookViewId="0">
      <selection activeCell="J4" sqref="J4"/>
    </sheetView>
  </sheetViews>
  <sheetFormatPr defaultRowHeight="12.75"/>
  <cols>
    <col min="1" max="1" width="3.7109375" customWidth="1"/>
    <col min="2" max="2" width="11.5703125" customWidth="1"/>
    <col min="4" max="4" width="14.85546875" bestFit="1" customWidth="1"/>
    <col min="6" max="6" width="14" customWidth="1"/>
    <col min="8" max="8" width="14.140625" customWidth="1"/>
  </cols>
  <sheetData>
    <row r="1" spans="1:24" ht="27.75" customHeight="1">
      <c r="A1" s="649" t="s">
        <v>335</v>
      </c>
      <c r="B1" s="649"/>
      <c r="C1" s="649"/>
      <c r="D1" s="649"/>
      <c r="E1" s="649"/>
      <c r="F1" s="649"/>
      <c r="G1" s="649"/>
      <c r="H1" s="649"/>
      <c r="I1" s="60"/>
      <c r="J1" s="60"/>
    </row>
    <row r="2" spans="1:24" ht="24" customHeight="1">
      <c r="A2" s="649" t="s">
        <v>61</v>
      </c>
      <c r="B2" s="649"/>
      <c r="C2" s="649"/>
      <c r="D2" s="649"/>
      <c r="E2" s="649"/>
      <c r="F2" s="649"/>
      <c r="G2" s="649"/>
      <c r="H2" s="649"/>
      <c r="I2" s="60"/>
      <c r="J2" s="60"/>
    </row>
    <row r="3" spans="1:24" ht="28.5" customHeight="1">
      <c r="A3" s="649" t="s">
        <v>385</v>
      </c>
      <c r="B3" s="649"/>
      <c r="C3" s="649"/>
      <c r="D3" s="649"/>
      <c r="E3" s="649"/>
      <c r="F3" s="649"/>
      <c r="G3" s="649"/>
      <c r="H3" s="649"/>
      <c r="I3" s="60"/>
      <c r="J3" s="60"/>
    </row>
    <row r="4" spans="1:24" ht="75.75" customHeight="1">
      <c r="A4" s="650" t="s">
        <v>386</v>
      </c>
      <c r="B4" s="650"/>
      <c r="C4" s="650"/>
      <c r="D4" s="650"/>
      <c r="E4" s="650"/>
      <c r="F4" s="650"/>
      <c r="G4" s="650"/>
      <c r="H4" s="650"/>
    </row>
    <row r="5" spans="1:24" ht="29.25" customHeight="1">
      <c r="A5" s="56" t="s">
        <v>66</v>
      </c>
      <c r="B5" s="123" t="s">
        <v>138</v>
      </c>
      <c r="C5" s="123"/>
      <c r="D5" s="123"/>
      <c r="E5" s="190" t="s">
        <v>268</v>
      </c>
    </row>
    <row r="6" spans="1:24" ht="29.25" customHeight="1">
      <c r="A6" s="56" t="s">
        <v>66</v>
      </c>
      <c r="B6" s="123" t="s">
        <v>131</v>
      </c>
      <c r="C6" s="123"/>
      <c r="D6" s="46"/>
    </row>
    <row r="7" spans="1:24" ht="21.75">
      <c r="B7" s="211" t="s">
        <v>139</v>
      </c>
      <c r="C7" s="123" t="s">
        <v>132</v>
      </c>
      <c r="D7" s="123"/>
      <c r="E7" s="212"/>
      <c r="F7" s="212"/>
      <c r="G7" s="212"/>
      <c r="H7" s="212"/>
    </row>
    <row r="8" spans="1:24" ht="21.75">
      <c r="B8" s="211" t="s">
        <v>140</v>
      </c>
      <c r="C8" s="123" t="s">
        <v>57</v>
      </c>
      <c r="D8" s="123"/>
      <c r="E8" s="123"/>
      <c r="F8" s="123"/>
      <c r="G8" s="123"/>
      <c r="H8" s="123"/>
      <c r="I8" s="46"/>
      <c r="J8" s="46"/>
      <c r="K8" s="46"/>
      <c r="L8" s="46"/>
      <c r="M8" s="46"/>
      <c r="N8" s="46"/>
      <c r="O8" s="46"/>
      <c r="P8" s="46"/>
      <c r="Q8" s="46"/>
      <c r="R8" s="46"/>
      <c r="S8" s="46"/>
      <c r="T8" s="46"/>
      <c r="U8" s="46"/>
      <c r="V8" s="46"/>
      <c r="W8" s="46"/>
      <c r="X8" s="46"/>
    </row>
    <row r="9" spans="1:24" ht="21.75">
      <c r="B9" s="211" t="s">
        <v>141</v>
      </c>
      <c r="C9" s="123" t="s">
        <v>252</v>
      </c>
      <c r="D9" s="123"/>
      <c r="E9" s="123"/>
      <c r="F9" s="123"/>
      <c r="G9" s="123"/>
      <c r="H9" s="123"/>
      <c r="I9" s="46"/>
      <c r="J9" s="46"/>
      <c r="K9" s="46"/>
      <c r="L9" s="46"/>
      <c r="M9" s="46"/>
      <c r="N9" s="46"/>
      <c r="O9" s="46"/>
      <c r="P9" s="46"/>
      <c r="Q9" s="46"/>
      <c r="R9" s="46"/>
      <c r="S9" s="46"/>
      <c r="T9" s="46"/>
      <c r="U9" s="46"/>
      <c r="V9" s="46"/>
      <c r="W9" s="46"/>
      <c r="X9" s="46"/>
    </row>
    <row r="10" spans="1:24" ht="40.5" customHeight="1"/>
    <row r="12" spans="1:24" ht="69" customHeight="1">
      <c r="A12" s="651" t="s">
        <v>199</v>
      </c>
      <c r="B12" s="651"/>
      <c r="C12" s="651"/>
      <c r="D12" s="651"/>
      <c r="E12" s="651"/>
      <c r="F12" s="651"/>
      <c r="G12" s="651"/>
      <c r="H12" s="651"/>
    </row>
    <row r="13" spans="1:24" ht="29.25" customHeight="1" thickBot="1">
      <c r="B13" s="34" t="s">
        <v>63</v>
      </c>
      <c r="C13" s="35"/>
      <c r="D13" s="34" t="s">
        <v>58</v>
      </c>
      <c r="E13" s="35"/>
      <c r="F13" s="34" t="s">
        <v>59</v>
      </c>
    </row>
    <row r="14" spans="1:24" ht="21.75" customHeight="1">
      <c r="B14" s="36" t="s">
        <v>403</v>
      </c>
      <c r="C14" s="36"/>
      <c r="D14" s="36" t="s">
        <v>339</v>
      </c>
      <c r="E14" s="36"/>
      <c r="F14" s="36" t="s">
        <v>64</v>
      </c>
    </row>
    <row r="15" spans="1:24" ht="24.75" customHeight="1">
      <c r="B15" s="365" t="s">
        <v>336</v>
      </c>
      <c r="C15" s="36"/>
      <c r="D15" s="364" t="s">
        <v>340</v>
      </c>
      <c r="E15" s="36"/>
      <c r="F15" s="36" t="s">
        <v>64</v>
      </c>
    </row>
    <row r="16" spans="1:24" ht="21.75" customHeight="1">
      <c r="B16" s="36" t="s">
        <v>412</v>
      </c>
      <c r="C16" s="36"/>
      <c r="D16" s="36" t="s">
        <v>341</v>
      </c>
      <c r="E16" s="36"/>
      <c r="F16" s="36" t="s">
        <v>64</v>
      </c>
      <c r="G16" s="36"/>
      <c r="H16" s="38"/>
      <c r="I16" s="36"/>
      <c r="J16" s="36"/>
    </row>
    <row r="17" spans="2:10" ht="21.75" customHeight="1">
      <c r="B17" s="36" t="s">
        <v>337</v>
      </c>
      <c r="C17" s="36"/>
      <c r="D17" s="36" t="s">
        <v>341</v>
      </c>
      <c r="E17" s="36"/>
      <c r="F17" s="36" t="s">
        <v>64</v>
      </c>
      <c r="G17" s="36"/>
      <c r="H17" s="38"/>
      <c r="I17" s="36"/>
      <c r="J17" s="36"/>
    </row>
    <row r="18" spans="2:10" ht="34.5" customHeight="1">
      <c r="B18" s="364" t="s">
        <v>338</v>
      </c>
      <c r="C18" s="36"/>
      <c r="D18" s="36" t="s">
        <v>342</v>
      </c>
      <c r="E18" s="36"/>
      <c r="F18" s="36" t="s">
        <v>64</v>
      </c>
      <c r="G18" s="36"/>
      <c r="H18" s="38"/>
      <c r="I18" s="36"/>
      <c r="J18" s="36"/>
    </row>
    <row r="19" spans="2:10" ht="15">
      <c r="B19" s="119"/>
      <c r="C19" s="119"/>
      <c r="D19" s="119"/>
      <c r="E19" s="119"/>
      <c r="F19" s="119"/>
      <c r="G19" s="119"/>
      <c r="H19" s="119"/>
    </row>
    <row r="20" spans="2:10" ht="15">
      <c r="B20" s="119"/>
      <c r="C20" s="119"/>
      <c r="D20" s="119"/>
      <c r="E20" s="119"/>
      <c r="F20" s="119"/>
      <c r="G20" s="119"/>
      <c r="H20" s="119"/>
    </row>
    <row r="21" spans="2:10" ht="15">
      <c r="B21" s="119"/>
      <c r="C21" s="119"/>
      <c r="D21" s="119"/>
      <c r="E21" s="119"/>
      <c r="F21" s="119"/>
      <c r="G21" s="119"/>
      <c r="H21" s="119"/>
    </row>
    <row r="22" spans="2:10" ht="18.75" customHeight="1">
      <c r="B22" s="251" t="s">
        <v>316</v>
      </c>
      <c r="C22" s="252"/>
      <c r="D22" s="252"/>
      <c r="E22" s="252"/>
      <c r="F22" s="252"/>
      <c r="G22" s="252"/>
      <c r="H22" s="253"/>
    </row>
    <row r="23" spans="2:10" ht="6" customHeight="1">
      <c r="B23" s="254"/>
      <c r="C23" s="255"/>
      <c r="D23" s="255"/>
      <c r="E23" s="255"/>
      <c r="F23" s="255"/>
      <c r="G23" s="255"/>
      <c r="H23" s="256"/>
    </row>
    <row r="24" spans="2:10" ht="27.75" customHeight="1">
      <c r="B24" s="640" t="s">
        <v>318</v>
      </c>
      <c r="C24" s="646"/>
      <c r="D24" s="646"/>
      <c r="E24" s="646"/>
      <c r="F24" s="646"/>
      <c r="G24" s="646"/>
      <c r="H24" s="647"/>
    </row>
    <row r="25" spans="2:10" ht="59.25" customHeight="1">
      <c r="B25" s="648"/>
      <c r="C25" s="646"/>
      <c r="D25" s="646"/>
      <c r="E25" s="646"/>
      <c r="F25" s="646"/>
      <c r="G25" s="646"/>
      <c r="H25" s="647"/>
    </row>
    <row r="26" spans="2:10" ht="20.25" customHeight="1">
      <c r="B26" s="640" t="s">
        <v>317</v>
      </c>
      <c r="C26" s="641"/>
      <c r="D26" s="641"/>
      <c r="E26" s="641"/>
      <c r="F26" s="641"/>
      <c r="G26" s="641"/>
      <c r="H26" s="642"/>
    </row>
    <row r="27" spans="2:10" ht="21" customHeight="1">
      <c r="B27" s="643"/>
      <c r="C27" s="644"/>
      <c r="D27" s="644"/>
      <c r="E27" s="644"/>
      <c r="F27" s="644"/>
      <c r="G27" s="644"/>
      <c r="H27" s="645"/>
    </row>
    <row r="28" spans="2:10" ht="12.75" customHeight="1">
      <c r="B28" s="207"/>
      <c r="C28" s="207"/>
      <c r="D28" s="207"/>
      <c r="E28" s="207"/>
      <c r="F28" s="207"/>
      <c r="G28" s="207"/>
      <c r="H28" s="207"/>
    </row>
    <row r="29" spans="2:10" ht="22.5">
      <c r="E29" s="234">
        <v>1</v>
      </c>
    </row>
  </sheetData>
  <mergeCells count="7">
    <mergeCell ref="B26:H27"/>
    <mergeCell ref="B24:H25"/>
    <mergeCell ref="A1:H1"/>
    <mergeCell ref="A2:H2"/>
    <mergeCell ref="A3:H3"/>
    <mergeCell ref="A4:H4"/>
    <mergeCell ref="A12:H12"/>
  </mergeCells>
  <pageMargins left="0.7" right="1.0900000000000001"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dimension ref="A1:R24"/>
  <sheetViews>
    <sheetView rightToLeft="1" view="pageBreakPreview" topLeftCell="B22" zoomScale="110" zoomScaleSheetLayoutView="110" workbookViewId="0">
      <selection activeCell="R22" sqref="R22"/>
    </sheetView>
  </sheetViews>
  <sheetFormatPr defaultRowHeight="15"/>
  <cols>
    <col min="1" max="1" width="0.5703125" style="8" hidden="1" customWidth="1"/>
    <col min="2" max="2" width="27.28515625" style="8" customWidth="1"/>
    <col min="3" max="3" width="1.5703125" style="92" customWidth="1"/>
    <col min="4" max="4" width="11.28515625" style="8" customWidth="1"/>
    <col min="5" max="5" width="2" style="8" customWidth="1"/>
    <col min="6" max="6" width="20.28515625" style="8" customWidth="1"/>
    <col min="7" max="7" width="1.85546875" style="8" customWidth="1"/>
    <col min="8" max="8" width="8.85546875" style="8" customWidth="1"/>
    <col min="9" max="9" width="1.7109375" style="8" customWidth="1"/>
    <col min="10" max="10" width="10.42578125" style="8" customWidth="1"/>
    <col min="11" max="11" width="1.28515625" style="8" customWidth="1"/>
    <col min="12" max="12" width="6.140625" style="8" customWidth="1"/>
    <col min="13" max="13" width="1.28515625" style="8" customWidth="1"/>
    <col min="14" max="14" width="17" style="8" customWidth="1"/>
    <col min="15" max="15" width="1.42578125" style="8" customWidth="1"/>
    <col min="16" max="16" width="5.140625" style="8" customWidth="1"/>
    <col min="17" max="17" width="1.5703125" style="8" customWidth="1"/>
    <col min="18" max="18" width="11.28515625" style="8" customWidth="1"/>
    <col min="19" max="16384" width="9.140625" style="8"/>
  </cols>
  <sheetData>
    <row r="1" spans="1:18" ht="28.5">
      <c r="A1" s="7"/>
      <c r="B1" s="649" t="s">
        <v>335</v>
      </c>
      <c r="C1" s="649"/>
      <c r="D1" s="649"/>
      <c r="E1" s="649"/>
      <c r="F1" s="649"/>
      <c r="G1" s="649"/>
      <c r="H1" s="649"/>
      <c r="I1" s="649"/>
      <c r="J1" s="649"/>
      <c r="K1" s="649"/>
      <c r="L1" s="649"/>
      <c r="M1" s="649"/>
      <c r="N1" s="649"/>
      <c r="O1" s="649"/>
      <c r="P1" s="649"/>
    </row>
    <row r="2" spans="1:18" ht="28.5">
      <c r="A2" s="7"/>
      <c r="B2" s="649" t="s">
        <v>155</v>
      </c>
      <c r="C2" s="649"/>
      <c r="D2" s="649"/>
      <c r="E2" s="649"/>
      <c r="F2" s="649"/>
      <c r="G2" s="649"/>
      <c r="H2" s="649"/>
      <c r="I2" s="649"/>
      <c r="J2" s="649"/>
      <c r="K2" s="649"/>
      <c r="L2" s="649"/>
      <c r="M2" s="649"/>
      <c r="N2" s="649"/>
      <c r="O2" s="649"/>
      <c r="P2" s="649"/>
    </row>
    <row r="3" spans="1:18" ht="28.5">
      <c r="A3" s="7"/>
      <c r="B3" s="649" t="s">
        <v>388</v>
      </c>
      <c r="C3" s="649"/>
      <c r="D3" s="649"/>
      <c r="E3" s="649"/>
      <c r="F3" s="649"/>
      <c r="G3" s="649"/>
      <c r="H3" s="649"/>
      <c r="I3" s="649"/>
      <c r="J3" s="649"/>
      <c r="K3" s="649"/>
      <c r="L3" s="649"/>
      <c r="M3" s="649"/>
      <c r="N3" s="649"/>
      <c r="O3" s="649"/>
      <c r="P3" s="649"/>
    </row>
    <row r="4" spans="1:18" s="120" customFormat="1" ht="32.25" customHeight="1">
      <c r="A4" s="170"/>
      <c r="B4" s="720" t="s">
        <v>245</v>
      </c>
      <c r="C4" s="720"/>
      <c r="D4" s="720"/>
      <c r="E4" s="720"/>
      <c r="F4" s="720"/>
      <c r="G4" s="166"/>
    </row>
    <row r="5" spans="1:18" ht="17.100000000000001" customHeight="1">
      <c r="A5" s="7"/>
      <c r="B5" s="721" t="s">
        <v>10</v>
      </c>
      <c r="C5" s="95"/>
      <c r="D5" s="723" t="s">
        <v>387</v>
      </c>
      <c r="E5" s="62"/>
      <c r="F5" s="723" t="s">
        <v>328</v>
      </c>
      <c r="G5" s="62"/>
    </row>
    <row r="6" spans="1:18" s="120" customFormat="1" ht="14.25" customHeight="1">
      <c r="A6" s="170"/>
      <c r="B6" s="722"/>
      <c r="C6" s="171"/>
      <c r="D6" s="724" t="s">
        <v>27</v>
      </c>
      <c r="E6" s="172"/>
      <c r="F6" s="724" t="s">
        <v>27</v>
      </c>
      <c r="G6" s="172"/>
    </row>
    <row r="7" spans="1:18" ht="17.100000000000001" customHeight="1">
      <c r="A7" s="7"/>
      <c r="B7" s="129"/>
      <c r="C7" s="95"/>
      <c r="D7" s="65" t="s">
        <v>108</v>
      </c>
      <c r="E7" s="62"/>
      <c r="F7" s="65" t="s">
        <v>108</v>
      </c>
      <c r="G7" s="62"/>
    </row>
    <row r="8" spans="1:18" ht="21.75">
      <c r="A8" s="7"/>
      <c r="B8" s="68" t="s">
        <v>93</v>
      </c>
      <c r="C8" s="69"/>
      <c r="D8" s="399">
        <v>294528</v>
      </c>
      <c r="E8" s="399"/>
      <c r="F8" s="399">
        <v>245856</v>
      </c>
      <c r="G8" s="64"/>
    </row>
    <row r="9" spans="1:18" ht="21.75">
      <c r="A9" s="7"/>
      <c r="B9" s="68" t="s">
        <v>94</v>
      </c>
      <c r="C9" s="69"/>
      <c r="D9" s="399">
        <v>1195136</v>
      </c>
      <c r="E9" s="399"/>
      <c r="F9" s="399">
        <v>662525</v>
      </c>
      <c r="G9" s="64"/>
    </row>
    <row r="10" spans="1:18" ht="21.75">
      <c r="A10" s="7"/>
      <c r="B10" s="68" t="s">
        <v>133</v>
      </c>
      <c r="C10" s="69"/>
      <c r="D10" s="399">
        <v>1356524</v>
      </c>
      <c r="E10" s="399"/>
      <c r="F10" s="399">
        <v>852536</v>
      </c>
      <c r="G10" s="64"/>
    </row>
    <row r="11" spans="1:18" s="194" customFormat="1" ht="21.75">
      <c r="A11" s="101"/>
      <c r="B11" s="94" t="s">
        <v>356</v>
      </c>
      <c r="C11" s="442"/>
      <c r="D11" s="399">
        <v>2365986</v>
      </c>
      <c r="E11" s="399"/>
      <c r="F11" s="399">
        <v>1953652</v>
      </c>
      <c r="G11" s="446"/>
    </row>
    <row r="12" spans="1:18" ht="21.75">
      <c r="A12" s="7"/>
      <c r="B12" s="68" t="s">
        <v>15</v>
      </c>
      <c r="C12" s="69"/>
      <c r="D12" s="399">
        <v>926525</v>
      </c>
      <c r="E12" s="399"/>
      <c r="F12" s="399">
        <v>740355</v>
      </c>
      <c r="G12" s="64"/>
    </row>
    <row r="13" spans="1:18" ht="21.75">
      <c r="A13" s="7"/>
      <c r="B13" s="68" t="s">
        <v>6</v>
      </c>
      <c r="C13" s="69"/>
      <c r="D13" s="399">
        <v>639805</v>
      </c>
      <c r="E13" s="399"/>
      <c r="F13" s="399">
        <v>467852</v>
      </c>
      <c r="G13" s="64"/>
    </row>
    <row r="14" spans="1:18" ht="22.5" thickBot="1">
      <c r="A14" s="7"/>
      <c r="B14" s="68" t="s">
        <v>28</v>
      </c>
      <c r="C14" s="69"/>
      <c r="D14" s="400">
        <v>6778504</v>
      </c>
      <c r="E14" s="399"/>
      <c r="F14" s="400">
        <v>4922776</v>
      </c>
      <c r="G14" s="64"/>
      <c r="H14" s="498"/>
      <c r="J14" s="498"/>
    </row>
    <row r="15" spans="1:18" ht="13.15" customHeight="1" thickTop="1">
      <c r="A15" s="7"/>
      <c r="B15" s="4"/>
      <c r="C15" s="12"/>
      <c r="D15" s="497"/>
      <c r="E15" s="497"/>
      <c r="F15" s="497"/>
      <c r="G15" s="7"/>
    </row>
    <row r="16" spans="1:18" s="167" customFormat="1" ht="25.5" customHeight="1">
      <c r="A16" s="165"/>
      <c r="B16" s="720" t="s">
        <v>242</v>
      </c>
      <c r="C16" s="720"/>
      <c r="D16" s="720"/>
      <c r="E16" s="720"/>
      <c r="F16" s="720"/>
      <c r="G16" s="720"/>
      <c r="H16" s="720"/>
      <c r="I16" s="720"/>
      <c r="J16" s="720"/>
      <c r="K16" s="720"/>
      <c r="L16" s="720"/>
      <c r="M16" s="720"/>
      <c r="N16" s="720"/>
      <c r="O16" s="720"/>
      <c r="P16" s="720"/>
      <c r="Q16" s="200"/>
      <c r="R16" s="200"/>
    </row>
    <row r="17" spans="1:18" s="169" customFormat="1" ht="22.5" customHeight="1">
      <c r="A17" s="168"/>
      <c r="B17" s="199" t="s">
        <v>10</v>
      </c>
      <c r="C17" s="93"/>
      <c r="D17" s="719" t="s">
        <v>387</v>
      </c>
      <c r="E17" s="719"/>
      <c r="F17" s="719"/>
      <c r="G17" s="719"/>
      <c r="H17" s="719"/>
      <c r="I17" s="719"/>
      <c r="J17" s="719"/>
      <c r="K17" s="93"/>
      <c r="L17" s="719" t="s">
        <v>328</v>
      </c>
      <c r="M17" s="719"/>
      <c r="N17" s="719"/>
      <c r="O17" s="719"/>
      <c r="P17" s="719"/>
      <c r="Q17" s="719"/>
      <c r="R17" s="719"/>
    </row>
    <row r="18" spans="1:18" s="169" customFormat="1" ht="22.5" customHeight="1">
      <c r="A18" s="168"/>
      <c r="B18" s="93"/>
      <c r="C18" s="93"/>
      <c r="D18" s="718" t="s">
        <v>296</v>
      </c>
      <c r="E18" s="718"/>
      <c r="F18" s="718"/>
      <c r="G18" s="718"/>
      <c r="H18" s="718"/>
      <c r="I18" s="93"/>
      <c r="J18" s="210"/>
      <c r="K18" s="93"/>
      <c r="L18" s="718" t="s">
        <v>296</v>
      </c>
      <c r="M18" s="718"/>
      <c r="N18" s="718"/>
      <c r="O18" s="718"/>
      <c r="P18" s="718"/>
      <c r="Q18" s="93"/>
      <c r="R18" s="210"/>
    </row>
    <row r="19" spans="1:18" s="25" customFormat="1" ht="45" customHeight="1">
      <c r="A19" s="24"/>
      <c r="B19" s="202"/>
      <c r="C19" s="202"/>
      <c r="D19" s="213" t="s">
        <v>130</v>
      </c>
      <c r="E19" s="96"/>
      <c r="F19" s="214" t="s">
        <v>295</v>
      </c>
      <c r="G19" s="96"/>
      <c r="H19" s="213" t="s">
        <v>18</v>
      </c>
      <c r="I19" s="96"/>
      <c r="J19" s="130" t="s">
        <v>134</v>
      </c>
      <c r="K19" s="96"/>
      <c r="L19" s="213" t="s">
        <v>130</v>
      </c>
      <c r="M19" s="96"/>
      <c r="N19" s="214" t="s">
        <v>295</v>
      </c>
      <c r="O19" s="96"/>
      <c r="P19" s="213" t="s">
        <v>18</v>
      </c>
      <c r="Q19" s="96"/>
      <c r="R19" s="130" t="s">
        <v>134</v>
      </c>
    </row>
    <row r="20" spans="1:18" s="25" customFormat="1" ht="20.100000000000001" customHeight="1">
      <c r="A20" s="24"/>
      <c r="B20" s="202"/>
      <c r="C20" s="202"/>
      <c r="D20" s="96"/>
      <c r="E20" s="96"/>
      <c r="F20" s="96"/>
      <c r="G20" s="96"/>
      <c r="H20" s="96"/>
      <c r="I20" s="96"/>
      <c r="J20" s="91" t="s">
        <v>108</v>
      </c>
      <c r="K20" s="96"/>
      <c r="L20" s="96"/>
      <c r="M20" s="96"/>
      <c r="N20" s="96"/>
      <c r="O20" s="96"/>
      <c r="P20" s="96"/>
      <c r="Q20" s="96"/>
      <c r="R20" s="91" t="s">
        <v>108</v>
      </c>
    </row>
    <row r="21" spans="1:18" s="25" customFormat="1" ht="32.25" customHeight="1">
      <c r="A21" s="24"/>
      <c r="B21" s="152" t="s">
        <v>297</v>
      </c>
      <c r="C21" s="97"/>
      <c r="D21" s="399">
        <v>357</v>
      </c>
      <c r="E21" s="399"/>
      <c r="F21" s="399">
        <v>0</v>
      </c>
      <c r="G21" s="399"/>
      <c r="H21" s="399">
        <f>D21+F21</f>
        <v>357</v>
      </c>
      <c r="I21" s="399"/>
      <c r="J21" s="399">
        <v>196523</v>
      </c>
      <c r="K21" s="399"/>
      <c r="L21" s="399">
        <v>275</v>
      </c>
      <c r="M21" s="399"/>
      <c r="N21" s="399">
        <v>0</v>
      </c>
      <c r="O21" s="399"/>
      <c r="P21" s="399">
        <f>L21+N21</f>
        <v>275</v>
      </c>
      <c r="Q21" s="399"/>
      <c r="R21" s="399">
        <v>145265</v>
      </c>
    </row>
    <row r="22" spans="1:18" s="25" customFormat="1" ht="32.25" customHeight="1">
      <c r="A22" s="24"/>
      <c r="B22" s="152" t="s">
        <v>298</v>
      </c>
      <c r="C22" s="97"/>
      <c r="D22" s="399">
        <v>512</v>
      </c>
      <c r="E22" s="399"/>
      <c r="F22" s="399">
        <v>0</v>
      </c>
      <c r="G22" s="399"/>
      <c r="H22" s="399">
        <f>D22+F22</f>
        <v>512</v>
      </c>
      <c r="I22" s="399"/>
      <c r="J22" s="399">
        <v>294528</v>
      </c>
      <c r="K22" s="399"/>
      <c r="L22" s="399">
        <v>445</v>
      </c>
      <c r="M22" s="399"/>
      <c r="N22" s="399">
        <v>0</v>
      </c>
      <c r="O22" s="399"/>
      <c r="P22" s="399">
        <f>L22+N22</f>
        <v>445</v>
      </c>
      <c r="Q22" s="399"/>
      <c r="R22" s="399">
        <v>245856</v>
      </c>
    </row>
    <row r="23" spans="1:18" s="25" customFormat="1" ht="32.25" customHeight="1" thickBot="1">
      <c r="A23" s="24"/>
      <c r="B23" s="152" t="s">
        <v>115</v>
      </c>
      <c r="C23" s="97"/>
      <c r="D23" s="400">
        <f>SUM(D21:D22)</f>
        <v>869</v>
      </c>
      <c r="E23" s="399"/>
      <c r="F23" s="400">
        <v>0</v>
      </c>
      <c r="G23" s="399"/>
      <c r="H23" s="400">
        <f>SUM(H21:H22)</f>
        <v>869</v>
      </c>
      <c r="I23" s="399"/>
      <c r="J23" s="400">
        <f>SUM(J21:J22)</f>
        <v>491051</v>
      </c>
      <c r="K23" s="399"/>
      <c r="L23" s="400">
        <v>676</v>
      </c>
      <c r="M23" s="399"/>
      <c r="N23" s="400">
        <v>0</v>
      </c>
      <c r="O23" s="399"/>
      <c r="P23" s="400">
        <v>676</v>
      </c>
      <c r="Q23" s="399"/>
      <c r="R23" s="400">
        <f>SUM(R21:R22)</f>
        <v>391121</v>
      </c>
    </row>
    <row r="24" spans="1:18" ht="33" customHeight="1" thickTop="1">
      <c r="F24" s="1">
        <v>10</v>
      </c>
    </row>
  </sheetData>
  <mergeCells count="12">
    <mergeCell ref="D18:H18"/>
    <mergeCell ref="L18:P18"/>
    <mergeCell ref="L17:R17"/>
    <mergeCell ref="B1:P1"/>
    <mergeCell ref="B2:P2"/>
    <mergeCell ref="B3:P3"/>
    <mergeCell ref="B4:F4"/>
    <mergeCell ref="B5:B6"/>
    <mergeCell ref="F5:F6"/>
    <mergeCell ref="D5:D6"/>
    <mergeCell ref="B16:P16"/>
    <mergeCell ref="D17:J17"/>
  </mergeCells>
  <printOptions horizontalCentered="1"/>
  <pageMargins left="0.19685039370078741" right="0.15748031496062992" top="0.35433070866141736" bottom="0.19685039370078741" header="0" footer="0"/>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K19"/>
  <sheetViews>
    <sheetView rightToLeft="1" view="pageBreakPreview" topLeftCell="A10" zoomScale="110" zoomScaleSheetLayoutView="110" workbookViewId="0">
      <selection activeCell="D9" sqref="D9"/>
    </sheetView>
  </sheetViews>
  <sheetFormatPr defaultRowHeight="15.75"/>
  <cols>
    <col min="1" max="1" width="0.5703125" style="3" customWidth="1"/>
    <col min="2" max="2" width="34.7109375" style="3" customWidth="1"/>
    <col min="3" max="3" width="5.28515625" style="3" customWidth="1"/>
    <col min="4" max="4" width="16.140625" style="3" customWidth="1"/>
    <col min="5" max="5" width="2" style="3" customWidth="1"/>
    <col min="6" max="6" width="18.28515625" style="3" customWidth="1"/>
    <col min="7" max="16384" width="9.140625" style="3"/>
  </cols>
  <sheetData>
    <row r="1" spans="1:11" ht="24.75" customHeight="1">
      <c r="A1" s="2"/>
      <c r="B1" s="649" t="s">
        <v>335</v>
      </c>
      <c r="C1" s="649"/>
      <c r="D1" s="649"/>
      <c r="E1" s="649"/>
      <c r="F1" s="649"/>
      <c r="G1" s="6"/>
      <c r="H1" s="6"/>
      <c r="I1" s="6"/>
      <c r="J1" s="6"/>
      <c r="K1" s="6"/>
    </row>
    <row r="2" spans="1:11" ht="25.5" customHeight="1">
      <c r="A2" s="2"/>
      <c r="B2" s="649" t="s">
        <v>155</v>
      </c>
      <c r="C2" s="649"/>
      <c r="D2" s="649"/>
      <c r="E2" s="649"/>
      <c r="F2" s="649"/>
      <c r="G2" s="6"/>
      <c r="H2" s="6"/>
      <c r="I2" s="6"/>
      <c r="J2" s="6"/>
      <c r="K2" s="6"/>
    </row>
    <row r="3" spans="1:11" ht="26.25" customHeight="1">
      <c r="A3" s="2"/>
      <c r="B3" s="649" t="s">
        <v>388</v>
      </c>
      <c r="C3" s="649"/>
      <c r="D3" s="649"/>
      <c r="E3" s="649"/>
      <c r="F3" s="649"/>
      <c r="G3" s="2"/>
      <c r="H3" s="2"/>
      <c r="I3" s="2"/>
      <c r="J3" s="2"/>
      <c r="K3" s="2"/>
    </row>
    <row r="4" spans="1:11" ht="62.25" customHeight="1">
      <c r="A4" s="2"/>
      <c r="B4" s="727" t="s">
        <v>251</v>
      </c>
      <c r="C4" s="727"/>
      <c r="D4" s="727"/>
      <c r="E4" s="727"/>
      <c r="F4" s="727"/>
      <c r="G4" s="2"/>
      <c r="H4" s="2"/>
      <c r="I4" s="2"/>
      <c r="J4" s="2"/>
      <c r="K4" s="2"/>
    </row>
    <row r="5" spans="1:11" s="98" customFormat="1" ht="15" customHeight="1">
      <c r="A5" s="53"/>
      <c r="B5" s="725" t="s">
        <v>10</v>
      </c>
      <c r="C5" s="99"/>
      <c r="D5" s="723" t="s">
        <v>387</v>
      </c>
      <c r="E5" s="57"/>
      <c r="F5" s="725" t="s">
        <v>328</v>
      </c>
      <c r="G5" s="53"/>
      <c r="H5" s="53"/>
      <c r="I5" s="53"/>
      <c r="J5" s="53"/>
      <c r="K5" s="53"/>
    </row>
    <row r="6" spans="1:11" s="98" customFormat="1" ht="15" customHeight="1">
      <c r="A6" s="53"/>
      <c r="B6" s="726"/>
      <c r="C6" s="100"/>
      <c r="D6" s="724" t="s">
        <v>27</v>
      </c>
      <c r="E6" s="57"/>
      <c r="F6" s="726"/>
      <c r="G6" s="53"/>
      <c r="H6" s="53"/>
      <c r="I6" s="53"/>
      <c r="J6" s="53"/>
      <c r="K6" s="53"/>
    </row>
    <row r="7" spans="1:11" s="98" customFormat="1" ht="24.75" customHeight="1">
      <c r="A7" s="53"/>
      <c r="B7" s="54"/>
      <c r="C7" s="100"/>
      <c r="D7" s="144" t="s">
        <v>108</v>
      </c>
      <c r="E7" s="144"/>
      <c r="F7" s="144" t="s">
        <v>108</v>
      </c>
      <c r="G7" s="53"/>
      <c r="H7" s="53"/>
      <c r="I7" s="53"/>
      <c r="J7" s="53"/>
      <c r="K7" s="53"/>
    </row>
    <row r="8" spans="1:11" s="98" customFormat="1" ht="24.95" customHeight="1">
      <c r="A8" s="53"/>
      <c r="B8" s="68" t="s">
        <v>93</v>
      </c>
      <c r="C8" s="64"/>
      <c r="D8" s="399">
        <v>95123</v>
      </c>
      <c r="E8" s="399"/>
      <c r="F8" s="399">
        <v>74125</v>
      </c>
      <c r="G8" s="53"/>
      <c r="H8" s="53"/>
      <c r="I8" s="53"/>
      <c r="J8" s="53"/>
      <c r="K8" s="53"/>
    </row>
    <row r="9" spans="1:11" s="98" customFormat="1" ht="24.95" customHeight="1">
      <c r="A9" s="53"/>
      <c r="B9" s="94" t="s">
        <v>353</v>
      </c>
      <c r="C9" s="64"/>
      <c r="D9" s="399">
        <v>44209</v>
      </c>
      <c r="E9" s="399"/>
      <c r="F9" s="399">
        <v>37998</v>
      </c>
      <c r="G9" s="53"/>
      <c r="I9" s="53"/>
      <c r="J9" s="53"/>
      <c r="K9" s="53"/>
    </row>
    <row r="10" spans="1:11" s="98" customFormat="1" ht="24.95" customHeight="1">
      <c r="B10" s="94" t="s">
        <v>354</v>
      </c>
      <c r="C10" s="376"/>
      <c r="D10" s="399">
        <v>7213</v>
      </c>
      <c r="E10" s="399"/>
      <c r="F10" s="399">
        <v>5256</v>
      </c>
    </row>
    <row r="11" spans="1:11" s="98" customFormat="1" ht="24.95" customHeight="1">
      <c r="B11" s="94" t="s">
        <v>355</v>
      </c>
      <c r="C11" s="376"/>
      <c r="D11" s="399">
        <v>47892</v>
      </c>
      <c r="E11" s="399"/>
      <c r="F11" s="399">
        <v>37391</v>
      </c>
    </row>
    <row r="12" spans="1:11" s="98" customFormat="1" ht="24.95" customHeight="1">
      <c r="B12" s="94" t="s">
        <v>356</v>
      </c>
      <c r="C12" s="376"/>
      <c r="D12" s="399">
        <v>192216</v>
      </c>
      <c r="E12" s="399"/>
      <c r="F12" s="399">
        <v>171350</v>
      </c>
    </row>
    <row r="13" spans="1:11" s="98" customFormat="1" ht="24.95" customHeight="1">
      <c r="A13" s="53"/>
      <c r="B13" s="68" t="s">
        <v>15</v>
      </c>
      <c r="C13" s="64"/>
      <c r="D13" s="399">
        <v>35263</v>
      </c>
      <c r="E13" s="399"/>
      <c r="F13" s="399">
        <v>22125</v>
      </c>
      <c r="G13" s="53"/>
      <c r="I13" s="53"/>
      <c r="J13" s="53"/>
      <c r="K13" s="53"/>
    </row>
    <row r="14" spans="1:11" s="98" customFormat="1" ht="24.95" customHeight="1">
      <c r="A14" s="53"/>
      <c r="B14" s="94" t="s">
        <v>357</v>
      </c>
      <c r="C14" s="64"/>
      <c r="D14" s="399">
        <v>25125</v>
      </c>
      <c r="E14" s="399"/>
      <c r="F14" s="399">
        <v>21215</v>
      </c>
      <c r="G14" s="53"/>
      <c r="I14" s="53"/>
      <c r="J14" s="53"/>
      <c r="K14" s="53"/>
    </row>
    <row r="15" spans="1:11" s="98" customFormat="1" ht="24.95" customHeight="1">
      <c r="A15" s="53"/>
      <c r="B15" s="68" t="s">
        <v>95</v>
      </c>
      <c r="C15" s="64"/>
      <c r="D15" s="399">
        <v>26092</v>
      </c>
      <c r="E15" s="399"/>
      <c r="F15" s="399">
        <v>23720</v>
      </c>
      <c r="G15" s="53"/>
      <c r="I15" s="53"/>
      <c r="J15" s="53"/>
      <c r="K15" s="53"/>
    </row>
    <row r="16" spans="1:11" s="98" customFormat="1" ht="24.95" customHeight="1">
      <c r="A16" s="53"/>
      <c r="B16" s="68" t="s">
        <v>16</v>
      </c>
      <c r="C16" s="64"/>
      <c r="D16" s="399">
        <v>263490</v>
      </c>
      <c r="E16" s="399"/>
      <c r="F16" s="399">
        <v>196119</v>
      </c>
      <c r="G16" s="53"/>
      <c r="I16" s="53"/>
      <c r="J16" s="53"/>
      <c r="K16" s="53"/>
    </row>
    <row r="17" spans="1:11" s="98" customFormat="1" ht="24.95" customHeight="1" thickBot="1">
      <c r="A17" s="53"/>
      <c r="B17" s="68"/>
      <c r="C17" s="64"/>
      <c r="D17" s="400">
        <f>SUM(D8:D16)</f>
        <v>736623</v>
      </c>
      <c r="E17" s="399"/>
      <c r="F17" s="400">
        <f>SUM(F8:F16)</f>
        <v>589299</v>
      </c>
      <c r="G17" s="53"/>
      <c r="H17" s="53"/>
      <c r="I17" s="53"/>
      <c r="J17" s="53"/>
      <c r="K17" s="53"/>
    </row>
    <row r="18" spans="1:11" s="8" customFormat="1" ht="62.25" customHeight="1" thickTop="1">
      <c r="A18" s="7"/>
      <c r="B18" s="7"/>
      <c r="C18" s="7"/>
      <c r="D18" s="7"/>
      <c r="E18" s="7"/>
      <c r="F18" s="7"/>
      <c r="G18" s="7"/>
      <c r="H18" s="7"/>
      <c r="I18" s="7"/>
      <c r="J18" s="7"/>
      <c r="K18" s="7"/>
    </row>
    <row r="19" spans="1:11" ht="15" customHeight="1">
      <c r="A19" s="2"/>
      <c r="B19" s="2"/>
      <c r="C19" s="133">
        <v>11</v>
      </c>
      <c r="D19" s="2"/>
      <c r="E19" s="2"/>
      <c r="F19" s="2"/>
      <c r="G19" s="2"/>
      <c r="H19" s="2"/>
      <c r="I19" s="2"/>
      <c r="J19" s="2"/>
      <c r="K19" s="2"/>
    </row>
  </sheetData>
  <mergeCells count="7">
    <mergeCell ref="B5:B6"/>
    <mergeCell ref="B4:F4"/>
    <mergeCell ref="D5:D6"/>
    <mergeCell ref="B1:F1"/>
    <mergeCell ref="B2:F2"/>
    <mergeCell ref="B3:F3"/>
    <mergeCell ref="F5:F6"/>
  </mergeCells>
  <printOptions horizontalCentered="1"/>
  <pageMargins left="0.19685039370078741" right="0.42" top="0.39370078740157483" bottom="0.39370078740157483"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A1:J26"/>
  <sheetViews>
    <sheetView rightToLeft="1" view="pageBreakPreview" topLeftCell="A22" zoomScale="96" zoomScaleSheetLayoutView="96" workbookViewId="0">
      <selection activeCell="A12" sqref="A12"/>
    </sheetView>
  </sheetViews>
  <sheetFormatPr defaultRowHeight="15.75"/>
  <cols>
    <col min="1" max="1" width="51" style="3" customWidth="1"/>
    <col min="2" max="2" width="5" style="3" customWidth="1"/>
    <col min="3" max="3" width="22.42578125" style="3" customWidth="1"/>
    <col min="4" max="4" width="4" style="3" customWidth="1"/>
    <col min="5" max="5" width="23.140625" style="3" customWidth="1"/>
    <col min="6" max="16384" width="9.140625" style="3"/>
  </cols>
  <sheetData>
    <row r="1" spans="1:10" ht="28.5">
      <c r="A1" s="649" t="s">
        <v>335</v>
      </c>
      <c r="B1" s="649"/>
      <c r="C1" s="649"/>
      <c r="D1" s="649"/>
      <c r="E1" s="649"/>
      <c r="F1" s="244"/>
      <c r="G1" s="244"/>
      <c r="H1" s="244"/>
      <c r="I1" s="244"/>
      <c r="J1" s="244"/>
    </row>
    <row r="2" spans="1:10" ht="28.5">
      <c r="A2" s="649" t="s">
        <v>155</v>
      </c>
      <c r="B2" s="649"/>
      <c r="C2" s="649"/>
      <c r="D2" s="649"/>
      <c r="E2" s="649"/>
      <c r="F2" s="244"/>
      <c r="G2" s="244"/>
      <c r="H2" s="244"/>
      <c r="I2" s="244"/>
      <c r="J2" s="244"/>
    </row>
    <row r="3" spans="1:10" ht="28.5">
      <c r="A3" s="649" t="s">
        <v>388</v>
      </c>
      <c r="B3" s="649"/>
      <c r="C3" s="649"/>
      <c r="D3" s="649"/>
      <c r="E3" s="649"/>
      <c r="F3" s="2"/>
      <c r="G3" s="2"/>
      <c r="H3" s="2"/>
      <c r="I3" s="2"/>
      <c r="J3" s="2"/>
    </row>
    <row r="4" spans="1:10" s="164" customFormat="1" ht="45" customHeight="1">
      <c r="A4" s="728" t="s">
        <v>174</v>
      </c>
      <c r="B4" s="728"/>
      <c r="C4" s="728"/>
      <c r="D4" s="728"/>
      <c r="E4" s="728"/>
      <c r="F4" s="163"/>
      <c r="G4" s="163"/>
      <c r="H4" s="163"/>
      <c r="I4" s="163"/>
      <c r="J4" s="163"/>
    </row>
    <row r="5" spans="1:10" s="101" customFormat="1" ht="18" customHeight="1">
      <c r="A5" s="725" t="s">
        <v>10</v>
      </c>
      <c r="B5" s="239"/>
      <c r="C5" s="725" t="s">
        <v>387</v>
      </c>
      <c r="D5" s="239"/>
      <c r="E5" s="725" t="s">
        <v>328</v>
      </c>
      <c r="F5" s="53"/>
      <c r="G5" s="53"/>
      <c r="H5" s="53"/>
      <c r="I5" s="7"/>
      <c r="J5" s="7"/>
    </row>
    <row r="6" spans="1:10" s="101" customFormat="1" ht="16.5" customHeight="1">
      <c r="A6" s="726"/>
      <c r="B6" s="241"/>
      <c r="C6" s="726"/>
      <c r="D6" s="239"/>
      <c r="E6" s="726"/>
      <c r="F6" s="53"/>
      <c r="G6" s="53"/>
      <c r="H6" s="53"/>
      <c r="I6" s="7"/>
      <c r="J6" s="7"/>
    </row>
    <row r="7" spans="1:10" s="101" customFormat="1" ht="21.75">
      <c r="A7" s="241"/>
      <c r="B7" s="241"/>
      <c r="C7" s="65" t="s">
        <v>108</v>
      </c>
      <c r="D7" s="65"/>
      <c r="E7" s="65" t="s">
        <v>108</v>
      </c>
      <c r="F7" s="53"/>
      <c r="G7" s="53"/>
      <c r="H7" s="53"/>
      <c r="I7" s="7"/>
      <c r="J7" s="7"/>
    </row>
    <row r="8" spans="1:10" s="101" customFormat="1" ht="21.75">
      <c r="A8" s="94" t="s">
        <v>358</v>
      </c>
      <c r="B8" s="68"/>
      <c r="C8" s="399">
        <v>286963</v>
      </c>
      <c r="D8" s="401"/>
      <c r="E8" s="399">
        <v>198265</v>
      </c>
      <c r="F8" s="53"/>
      <c r="G8" s="53"/>
      <c r="H8" s="458"/>
      <c r="I8" s="7"/>
      <c r="J8" s="7"/>
    </row>
    <row r="9" spans="1:10" s="101" customFormat="1" ht="21.75">
      <c r="A9" s="94" t="s">
        <v>359</v>
      </c>
      <c r="B9" s="68"/>
      <c r="C9" s="399">
        <v>933672</v>
      </c>
      <c r="D9" s="401"/>
      <c r="E9" s="399">
        <v>733437</v>
      </c>
      <c r="F9" s="53"/>
      <c r="G9" s="53"/>
      <c r="H9" s="458"/>
      <c r="I9" s="7"/>
      <c r="J9" s="7"/>
    </row>
    <row r="10" spans="1:10" s="101" customFormat="1" ht="21.75">
      <c r="A10" s="68" t="s">
        <v>282</v>
      </c>
      <c r="B10" s="239">
        <v>14</v>
      </c>
      <c r="C10" s="399" t="s">
        <v>109</v>
      </c>
      <c r="D10" s="401"/>
      <c r="E10" s="399" t="s">
        <v>109</v>
      </c>
      <c r="F10" s="53"/>
      <c r="G10" s="53"/>
      <c r="H10" s="53"/>
      <c r="I10" s="7"/>
      <c r="J10" s="7"/>
    </row>
    <row r="11" spans="1:10" s="101" customFormat="1" ht="21.75">
      <c r="A11" s="68" t="s">
        <v>97</v>
      </c>
      <c r="B11" s="68"/>
      <c r="C11" s="399" t="s">
        <v>109</v>
      </c>
      <c r="D11" s="401"/>
      <c r="E11" s="399" t="s">
        <v>109</v>
      </c>
      <c r="F11" s="53"/>
      <c r="G11" s="53"/>
      <c r="H11" s="53"/>
      <c r="I11" s="7"/>
      <c r="J11" s="7"/>
    </row>
    <row r="12" spans="1:10" s="101" customFormat="1" ht="22.5" thickBot="1">
      <c r="A12" s="68" t="s">
        <v>115</v>
      </c>
      <c r="B12" s="68"/>
      <c r="C12" s="400">
        <f>SUM(C8:C11)</f>
        <v>1220635</v>
      </c>
      <c r="D12" s="401"/>
      <c r="E12" s="400">
        <f>SUM(E8:E11)</f>
        <v>931702</v>
      </c>
      <c r="F12" s="53"/>
      <c r="G12" s="53"/>
      <c r="H12" s="53"/>
      <c r="I12" s="7"/>
      <c r="J12" s="7"/>
    </row>
    <row r="13" spans="1:10" s="195" customFormat="1" ht="32.25" customHeight="1" thickTop="1">
      <c r="B13" s="630"/>
      <c r="C13" s="367"/>
      <c r="D13" s="630"/>
      <c r="E13" s="631"/>
    </row>
    <row r="14" spans="1:10" s="194" customFormat="1" ht="32.25" customHeight="1">
      <c r="A14" s="729"/>
      <c r="B14" s="729"/>
      <c r="C14" s="729"/>
      <c r="D14" s="729"/>
      <c r="E14" s="729"/>
      <c r="F14" s="101"/>
      <c r="G14" s="101"/>
      <c r="H14" s="101"/>
      <c r="I14" s="101"/>
      <c r="J14" s="101"/>
    </row>
    <row r="15" spans="1:10" ht="22.5">
      <c r="A15" s="727" t="s">
        <v>175</v>
      </c>
      <c r="B15" s="727"/>
      <c r="C15" s="727"/>
      <c r="D15" s="727"/>
      <c r="E15" s="727"/>
      <c r="F15" s="2"/>
      <c r="G15" s="2"/>
      <c r="H15" s="2"/>
      <c r="I15" s="2"/>
      <c r="J15" s="2"/>
    </row>
    <row r="16" spans="1:10" ht="21.75">
      <c r="A16" s="725" t="s">
        <v>10</v>
      </c>
      <c r="B16" s="239"/>
      <c r="C16" s="725" t="s">
        <v>387</v>
      </c>
      <c r="D16" s="239"/>
      <c r="E16" s="725" t="s">
        <v>328</v>
      </c>
    </row>
    <row r="17" spans="1:5" ht="11.25" customHeight="1">
      <c r="A17" s="726"/>
      <c r="B17" s="241"/>
      <c r="C17" s="726"/>
      <c r="D17" s="239"/>
      <c r="E17" s="726"/>
    </row>
    <row r="18" spans="1:5" ht="21.75">
      <c r="A18" s="241"/>
      <c r="B18" s="241"/>
      <c r="C18" s="65" t="s">
        <v>108</v>
      </c>
      <c r="D18" s="65"/>
      <c r="E18" s="65" t="s">
        <v>108</v>
      </c>
    </row>
    <row r="19" spans="1:5" ht="21.75">
      <c r="A19" s="68" t="s">
        <v>30</v>
      </c>
      <c r="B19" s="68"/>
      <c r="C19" s="243" t="s">
        <v>68</v>
      </c>
      <c r="D19" s="240"/>
      <c r="E19" s="243" t="s">
        <v>68</v>
      </c>
    </row>
    <row r="20" spans="1:5" ht="21.75">
      <c r="A20" s="68" t="s">
        <v>96</v>
      </c>
      <c r="B20" s="68"/>
      <c r="C20" s="243" t="s">
        <v>68</v>
      </c>
      <c r="D20" s="240"/>
      <c r="E20" s="243" t="s">
        <v>68</v>
      </c>
    </row>
    <row r="21" spans="1:5" ht="21.75">
      <c r="A21" s="68" t="s">
        <v>217</v>
      </c>
      <c r="B21" s="68"/>
      <c r="C21" s="243" t="s">
        <v>68</v>
      </c>
      <c r="D21" s="240"/>
      <c r="E21" s="243" t="s">
        <v>68</v>
      </c>
    </row>
    <row r="22" spans="1:5" ht="21.75">
      <c r="A22" s="137" t="s">
        <v>232</v>
      </c>
      <c r="B22" s="68"/>
      <c r="C22" s="243" t="s">
        <v>68</v>
      </c>
      <c r="D22" s="240"/>
      <c r="E22" s="243" t="s">
        <v>68</v>
      </c>
    </row>
    <row r="23" spans="1:5" ht="21.75">
      <c r="A23" s="68" t="s">
        <v>97</v>
      </c>
      <c r="B23" s="68"/>
      <c r="C23" s="243" t="s">
        <v>68</v>
      </c>
      <c r="D23" s="240"/>
      <c r="E23" s="243" t="s">
        <v>68</v>
      </c>
    </row>
    <row r="24" spans="1:5" ht="22.5" thickBot="1">
      <c r="A24" s="68" t="s">
        <v>115</v>
      </c>
      <c r="B24" s="68"/>
      <c r="C24" s="89" t="s">
        <v>68</v>
      </c>
      <c r="D24" s="240"/>
      <c r="E24" s="89" t="s">
        <v>68</v>
      </c>
    </row>
    <row r="25" spans="1:5" ht="16.5" thickTop="1"/>
    <row r="26" spans="1:5" ht="36.75" customHeight="1">
      <c r="B26" s="139">
        <v>12</v>
      </c>
    </row>
  </sheetData>
  <mergeCells count="12">
    <mergeCell ref="A15:E15"/>
    <mergeCell ref="A16:A17"/>
    <mergeCell ref="C16:C17"/>
    <mergeCell ref="E16:E17"/>
    <mergeCell ref="A1:E1"/>
    <mergeCell ref="A2:E2"/>
    <mergeCell ref="A3:E3"/>
    <mergeCell ref="A4:E4"/>
    <mergeCell ref="A5:A6"/>
    <mergeCell ref="C5:C6"/>
    <mergeCell ref="E5:E6"/>
    <mergeCell ref="A14:E14"/>
  </mergeCells>
  <printOptions horizontalCentered="1"/>
  <pageMargins left="0.15748031496062992" right="0.8" top="0.47244094488188981" bottom="0.19685039370078741" header="0.39370078740157483" footer="0"/>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J27"/>
  <sheetViews>
    <sheetView rightToLeft="1" view="pageBreakPreview" topLeftCell="A16" zoomScale="110" zoomScaleSheetLayoutView="110" workbookViewId="0">
      <selection activeCell="F24" sqref="F24"/>
    </sheetView>
  </sheetViews>
  <sheetFormatPr defaultRowHeight="15"/>
  <cols>
    <col min="1" max="1" width="0.5703125" style="8" customWidth="1"/>
    <col min="2" max="2" width="52.140625" style="8" customWidth="1"/>
    <col min="3" max="3" width="8" style="8" customWidth="1"/>
    <col min="4" max="4" width="24.28515625" style="8" customWidth="1"/>
    <col min="5" max="5" width="6.42578125" style="8" customWidth="1"/>
    <col min="6" max="6" width="26.140625" style="8" customWidth="1"/>
    <col min="7" max="16384" width="9.140625" style="8"/>
  </cols>
  <sheetData>
    <row r="1" spans="1:10" ht="28.5">
      <c r="A1" s="7"/>
      <c r="B1" s="649" t="s">
        <v>335</v>
      </c>
      <c r="C1" s="649"/>
      <c r="D1" s="649"/>
      <c r="E1" s="649"/>
      <c r="F1" s="649"/>
      <c r="G1" s="11"/>
      <c r="H1" s="11"/>
      <c r="I1" s="11"/>
      <c r="J1" s="11"/>
    </row>
    <row r="2" spans="1:10" ht="28.5">
      <c r="A2" s="7"/>
      <c r="B2" s="649" t="s">
        <v>155</v>
      </c>
      <c r="C2" s="649"/>
      <c r="D2" s="649"/>
      <c r="E2" s="649"/>
      <c r="F2" s="649"/>
      <c r="G2" s="11"/>
      <c r="H2" s="11"/>
      <c r="I2" s="11"/>
      <c r="J2" s="11"/>
    </row>
    <row r="3" spans="1:10" ht="57" customHeight="1">
      <c r="A3" s="7"/>
      <c r="B3" s="730" t="s">
        <v>388</v>
      </c>
      <c r="C3" s="730"/>
      <c r="D3" s="730"/>
      <c r="E3" s="730"/>
      <c r="F3" s="730"/>
      <c r="G3" s="7"/>
      <c r="H3" s="7"/>
      <c r="I3" s="7"/>
      <c r="J3" s="7"/>
    </row>
    <row r="4" spans="1:10" ht="37.5" customHeight="1">
      <c r="A4" s="7"/>
      <c r="B4" s="197" t="s">
        <v>287</v>
      </c>
      <c r="C4" s="52"/>
      <c r="D4" s="731"/>
      <c r="E4" s="731"/>
      <c r="F4" s="731"/>
      <c r="G4" s="7"/>
      <c r="H4" s="7"/>
      <c r="I4" s="7"/>
      <c r="J4" s="7"/>
    </row>
    <row r="5" spans="1:10" s="101" customFormat="1" ht="21.75">
      <c r="A5" s="7"/>
      <c r="B5" s="725" t="s">
        <v>10</v>
      </c>
      <c r="C5" s="57"/>
      <c r="D5" s="725" t="s">
        <v>387</v>
      </c>
      <c r="E5" s="57"/>
      <c r="F5" s="725" t="s">
        <v>328</v>
      </c>
      <c r="G5" s="7"/>
      <c r="H5" s="7"/>
      <c r="I5" s="7"/>
      <c r="J5" s="7"/>
    </row>
    <row r="6" spans="1:10" s="101" customFormat="1" ht="21.75">
      <c r="A6" s="7"/>
      <c r="B6" s="726"/>
      <c r="C6" s="54"/>
      <c r="D6" s="726"/>
      <c r="E6" s="57"/>
      <c r="F6" s="726"/>
      <c r="G6" s="7"/>
      <c r="H6" s="7"/>
      <c r="I6" s="7"/>
      <c r="J6" s="7"/>
    </row>
    <row r="7" spans="1:10" s="101" customFormat="1" ht="21.75">
      <c r="A7" s="7"/>
      <c r="B7" s="54"/>
      <c r="C7" s="54"/>
      <c r="D7" s="65" t="s">
        <v>108</v>
      </c>
      <c r="E7" s="57"/>
      <c r="F7" s="65" t="s">
        <v>108</v>
      </c>
      <c r="G7" s="7"/>
      <c r="H7" s="7"/>
      <c r="I7" s="7"/>
      <c r="J7" s="7"/>
    </row>
    <row r="8" spans="1:10" s="101" customFormat="1" ht="21.75">
      <c r="A8" s="7"/>
      <c r="B8" s="68" t="s">
        <v>167</v>
      </c>
      <c r="C8" s="68"/>
      <c r="D8" s="402">
        <v>0</v>
      </c>
      <c r="E8" s="403"/>
      <c r="F8" s="402">
        <v>0</v>
      </c>
      <c r="G8" s="7"/>
      <c r="H8" s="7"/>
      <c r="I8" s="7"/>
      <c r="J8" s="7"/>
    </row>
    <row r="9" spans="1:10" s="101" customFormat="1" ht="21.75">
      <c r="A9" s="7"/>
      <c r="B9" s="68" t="s">
        <v>220</v>
      </c>
      <c r="C9" s="68"/>
      <c r="D9" s="402">
        <v>0</v>
      </c>
      <c r="E9" s="403"/>
      <c r="F9" s="402">
        <v>0</v>
      </c>
      <c r="G9" s="7"/>
      <c r="H9" s="7"/>
      <c r="I9" s="7"/>
      <c r="J9" s="7"/>
    </row>
    <row r="10" spans="1:10" s="101" customFormat="1" ht="21.75">
      <c r="A10" s="7"/>
      <c r="B10" s="68" t="s">
        <v>168</v>
      </c>
      <c r="C10" s="68"/>
      <c r="D10" s="402">
        <v>0</v>
      </c>
      <c r="E10" s="403"/>
      <c r="F10" s="402">
        <v>0</v>
      </c>
      <c r="G10" s="7"/>
      <c r="H10" s="7"/>
      <c r="I10" s="7"/>
      <c r="J10" s="7"/>
    </row>
    <row r="11" spans="1:10" s="101" customFormat="1" ht="21.75">
      <c r="A11" s="7"/>
      <c r="B11" s="68" t="s">
        <v>169</v>
      </c>
      <c r="C11" s="68"/>
      <c r="D11" s="402">
        <v>330000</v>
      </c>
      <c r="E11" s="403"/>
      <c r="F11" s="402">
        <v>1200915</v>
      </c>
      <c r="G11" s="7"/>
      <c r="H11" s="7"/>
      <c r="I11" s="7"/>
      <c r="J11" s="7"/>
    </row>
    <row r="12" spans="1:10" s="101" customFormat="1" ht="21.75">
      <c r="A12" s="7"/>
      <c r="B12" s="68" t="s">
        <v>170</v>
      </c>
      <c r="C12" s="68">
        <v>14</v>
      </c>
      <c r="D12" s="402">
        <v>90052</v>
      </c>
      <c r="E12" s="403"/>
      <c r="F12" s="402">
        <v>14700</v>
      </c>
      <c r="G12" s="7"/>
      <c r="H12" s="7"/>
      <c r="I12" s="7"/>
      <c r="J12" s="7"/>
    </row>
    <row r="13" spans="1:10" s="101" customFormat="1" ht="21.75">
      <c r="A13" s="7"/>
      <c r="B13" s="68" t="s">
        <v>219</v>
      </c>
      <c r="C13" s="68"/>
      <c r="D13" s="402">
        <v>6588</v>
      </c>
      <c r="E13" s="403"/>
      <c r="F13" s="402">
        <v>3020</v>
      </c>
      <c r="G13" s="7"/>
      <c r="H13" s="7"/>
      <c r="I13" s="7"/>
      <c r="J13" s="7"/>
    </row>
    <row r="14" spans="1:10" s="101" customFormat="1" ht="21.75">
      <c r="B14" s="94" t="s">
        <v>360</v>
      </c>
      <c r="C14" s="94"/>
      <c r="D14" s="402">
        <v>83883</v>
      </c>
      <c r="E14" s="403"/>
      <c r="F14" s="402">
        <v>78546</v>
      </c>
    </row>
    <row r="15" spans="1:10" s="101" customFormat="1" ht="21.75">
      <c r="A15" s="7"/>
      <c r="B15" s="68" t="s">
        <v>171</v>
      </c>
      <c r="C15" s="68"/>
      <c r="D15" s="402">
        <v>355070</v>
      </c>
      <c r="E15" s="403"/>
      <c r="F15" s="402">
        <v>297339</v>
      </c>
      <c r="G15" s="7"/>
      <c r="H15" s="7"/>
      <c r="I15" s="7"/>
      <c r="J15" s="7"/>
    </row>
    <row r="16" spans="1:10" s="101" customFormat="1" ht="21.75">
      <c r="A16" s="7"/>
      <c r="B16" s="68" t="s">
        <v>172</v>
      </c>
      <c r="C16" s="68"/>
      <c r="D16" s="402"/>
      <c r="E16" s="403"/>
      <c r="F16" s="402">
        <v>0</v>
      </c>
      <c r="G16" s="7"/>
      <c r="H16" s="7"/>
      <c r="I16" s="7"/>
      <c r="J16" s="7"/>
    </row>
    <row r="17" spans="1:10" s="101" customFormat="1" ht="22.5" thickBot="1">
      <c r="A17" s="7"/>
      <c r="B17" s="68"/>
      <c r="C17" s="68"/>
      <c r="D17" s="404">
        <f>SUM(D8:D16)</f>
        <v>865593</v>
      </c>
      <c r="E17" s="403"/>
      <c r="F17" s="404">
        <f>SUM(F8:F16)</f>
        <v>1594520</v>
      </c>
      <c r="G17" s="7"/>
      <c r="H17" s="7"/>
      <c r="I17" s="7"/>
      <c r="J17" s="7"/>
    </row>
    <row r="18" spans="1:10" s="101" customFormat="1" ht="22.5" customHeight="1" thickTop="1">
      <c r="A18" s="7"/>
      <c r="B18" s="68"/>
      <c r="C18" s="68"/>
      <c r="D18" s="367"/>
      <c r="E18" s="368"/>
      <c r="F18" s="367"/>
      <c r="G18" s="7"/>
      <c r="H18" s="7"/>
      <c r="I18" s="7"/>
      <c r="J18" s="7"/>
    </row>
    <row r="19" spans="1:10" s="101" customFormat="1" ht="22.5">
      <c r="A19" s="7"/>
      <c r="B19" s="197" t="s">
        <v>288</v>
      </c>
      <c r="C19" s="7"/>
      <c r="D19" s="65"/>
      <c r="E19" s="65"/>
      <c r="F19" s="65"/>
      <c r="G19" s="7"/>
      <c r="H19" s="7"/>
      <c r="I19" s="7"/>
      <c r="J19" s="7"/>
    </row>
    <row r="20" spans="1:10" ht="21.75">
      <c r="A20" s="7"/>
      <c r="B20" s="192"/>
      <c r="C20" s="7"/>
      <c r="D20" s="467" t="s">
        <v>387</v>
      </c>
      <c r="E20" s="191"/>
      <c r="F20" s="467" t="s">
        <v>328</v>
      </c>
      <c r="G20" s="7"/>
      <c r="H20" s="7"/>
      <c r="I20" s="7"/>
      <c r="J20" s="7"/>
    </row>
    <row r="21" spans="1:10" ht="21.75">
      <c r="B21" s="192"/>
      <c r="C21" s="192"/>
      <c r="D21" s="191" t="s">
        <v>216</v>
      </c>
      <c r="E21" s="191"/>
      <c r="F21" s="191" t="s">
        <v>216</v>
      </c>
    </row>
    <row r="22" spans="1:10" ht="21.75">
      <c r="B22" s="123" t="s">
        <v>264</v>
      </c>
      <c r="C22" s="192"/>
      <c r="D22" s="405">
        <v>601</v>
      </c>
      <c r="E22" s="406"/>
      <c r="F22" s="405">
        <v>1389</v>
      </c>
    </row>
    <row r="23" spans="1:10" ht="21.75">
      <c r="B23" s="123" t="s">
        <v>265</v>
      </c>
      <c r="C23" s="192"/>
      <c r="D23" s="448">
        <v>601</v>
      </c>
      <c r="E23" s="119"/>
      <c r="F23" s="448">
        <v>1389</v>
      </c>
    </row>
    <row r="24" spans="1:10" ht="21.75" customHeight="1">
      <c r="B24"/>
      <c r="C24"/>
      <c r="D24"/>
      <c r="E24"/>
      <c r="F24"/>
    </row>
    <row r="25" spans="1:10" ht="21.75">
      <c r="B25" s="271" t="s">
        <v>312</v>
      </c>
      <c r="C25" s="101"/>
      <c r="D25" s="405">
        <f>D23*90%</f>
        <v>540.9</v>
      </c>
      <c r="E25" s="195"/>
      <c r="F25" s="405">
        <f>F23*90%</f>
        <v>1250.1000000000001</v>
      </c>
    </row>
    <row r="26" spans="1:10">
      <c r="B26"/>
      <c r="C26"/>
      <c r="D26"/>
      <c r="E26"/>
      <c r="F26"/>
    </row>
    <row r="27" spans="1:10" ht="22.5">
      <c r="B27" s="232">
        <v>13</v>
      </c>
    </row>
  </sheetData>
  <mergeCells count="7">
    <mergeCell ref="B1:F1"/>
    <mergeCell ref="B2:F2"/>
    <mergeCell ref="F5:F6"/>
    <mergeCell ref="B3:F3"/>
    <mergeCell ref="B5:B6"/>
    <mergeCell ref="D5:D6"/>
    <mergeCell ref="D4:F4"/>
  </mergeCells>
  <pageMargins left="0.39370078740157483" right="0.95" top="0.33" bottom="0.19685039370078741" header="0.15748031496062992" footer="0"/>
  <pageSetup paperSize="9" scale="88" orientation="landscape"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dimension ref="A1:AH32"/>
  <sheetViews>
    <sheetView rightToLeft="1" view="pageBreakPreview" topLeftCell="B19" zoomScale="90" zoomScaleSheetLayoutView="90" workbookViewId="0">
      <selection activeCell="N24" sqref="N24"/>
    </sheetView>
  </sheetViews>
  <sheetFormatPr defaultRowHeight="12.75"/>
  <cols>
    <col min="1" max="1" width="9.140625" hidden="1" customWidth="1"/>
    <col min="2" max="2" width="15.42578125" customWidth="1"/>
    <col min="3" max="3" width="2.5703125" customWidth="1"/>
    <col min="4" max="4" width="8.42578125" customWidth="1"/>
    <col min="5" max="5" width="2.140625" customWidth="1"/>
    <col min="6" max="6" width="8.5703125" customWidth="1"/>
    <col min="7" max="7" width="2.5703125" customWidth="1"/>
    <col min="8" max="8" width="9.5703125" customWidth="1"/>
    <col min="9" max="9" width="2.85546875" customWidth="1"/>
    <col min="11" max="11" width="2.85546875" customWidth="1"/>
    <col min="12" max="12" width="8.42578125" customWidth="1"/>
    <col min="13" max="13" width="2.7109375" customWidth="1"/>
    <col min="14" max="14" width="8.42578125" customWidth="1"/>
    <col min="15" max="15" width="2.7109375" customWidth="1"/>
    <col min="16" max="16" width="8.5703125" customWidth="1"/>
    <col min="17" max="17" width="2.140625" customWidth="1"/>
    <col min="18" max="18" width="9.85546875" customWidth="1"/>
    <col min="19" max="19" width="2.140625" customWidth="1"/>
    <col min="20" max="20" width="8.28515625" customWidth="1"/>
    <col min="21" max="21" width="2.5703125" customWidth="1"/>
    <col min="22" max="22" width="8.28515625" customWidth="1"/>
    <col min="23" max="23" width="2.28515625" customWidth="1"/>
    <col min="24" max="24" width="9.7109375" customWidth="1"/>
    <col min="25" max="25" width="2.140625" customWidth="1"/>
    <col min="26" max="26" width="9.42578125" customWidth="1"/>
    <col min="27" max="27" width="2.28515625" customWidth="1"/>
    <col min="28" max="28" width="8.5703125" customWidth="1"/>
    <col min="29" max="29" width="2" customWidth="1"/>
    <col min="30" max="30" width="8.5703125" customWidth="1"/>
    <col min="31" max="31" width="2.140625" customWidth="1"/>
    <col min="32" max="32" width="8.28515625" customWidth="1"/>
    <col min="33" max="33" width="2" customWidth="1"/>
    <col min="34" max="34" width="10.140625" customWidth="1"/>
  </cols>
  <sheetData>
    <row r="1" spans="2:34" ht="28.5">
      <c r="B1" s="649" t="s">
        <v>335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row>
    <row r="2" spans="2:34" ht="28.5">
      <c r="B2" s="649" t="s">
        <v>155</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row>
    <row r="3" spans="2:34" ht="28.5">
      <c r="B3" s="649" t="s">
        <v>388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row>
    <row r="4" spans="2:34" ht="27" customHeight="1">
      <c r="B4" s="727" t="s">
        <v>289</v>
      </c>
      <c r="C4" s="727"/>
      <c r="D4" s="727"/>
      <c r="E4" s="727"/>
      <c r="F4" s="727"/>
      <c r="G4" s="727"/>
      <c r="H4" s="727"/>
      <c r="I4" s="727"/>
      <c r="J4" s="727"/>
      <c r="K4" s="727"/>
      <c r="L4" s="727"/>
      <c r="M4" s="727"/>
      <c r="N4" s="727"/>
      <c r="O4" s="727"/>
      <c r="P4" s="727"/>
      <c r="Q4" s="727"/>
      <c r="R4" s="727"/>
      <c r="S4" s="727"/>
      <c r="T4" s="727"/>
      <c r="U4" s="727"/>
      <c r="V4" s="727"/>
      <c r="W4" s="462"/>
      <c r="X4" s="461"/>
      <c r="Y4" s="461"/>
      <c r="Z4" s="461"/>
      <c r="AA4" s="461"/>
      <c r="AB4" s="461"/>
      <c r="AC4" s="461"/>
      <c r="AD4" s="461"/>
      <c r="AE4" s="461"/>
      <c r="AF4" s="461"/>
      <c r="AG4" s="461"/>
      <c r="AH4" s="461"/>
    </row>
    <row r="5" spans="2:34" ht="16.5" customHeight="1">
      <c r="B5" s="462" t="s">
        <v>290</v>
      </c>
      <c r="C5" s="462"/>
      <c r="D5" s="462"/>
      <c r="E5" s="462"/>
      <c r="F5" s="462"/>
      <c r="G5" s="462"/>
      <c r="H5" s="462"/>
      <c r="I5" s="462"/>
      <c r="J5" s="462"/>
      <c r="K5" s="462"/>
      <c r="L5" s="462"/>
      <c r="M5" s="462"/>
      <c r="N5" s="462"/>
      <c r="O5" s="462"/>
      <c r="P5" s="462"/>
      <c r="Q5" s="462"/>
      <c r="R5" s="462"/>
      <c r="S5" s="462"/>
      <c r="T5" s="462"/>
      <c r="U5" s="462"/>
      <c r="V5" s="462"/>
      <c r="W5" s="462"/>
      <c r="X5" s="461"/>
      <c r="Y5" s="461"/>
      <c r="Z5" s="461"/>
      <c r="AA5" s="461"/>
      <c r="AB5" s="461"/>
      <c r="AC5" s="461"/>
      <c r="AD5" s="461"/>
      <c r="AE5" s="461"/>
      <c r="AF5" s="461"/>
      <c r="AG5" s="461"/>
      <c r="AH5" s="461"/>
    </row>
    <row r="6" spans="2:34" s="216" customFormat="1" ht="27.75" customHeight="1">
      <c r="B6" s="215"/>
      <c r="C6" s="215"/>
      <c r="D6" s="732">
        <v>1392</v>
      </c>
      <c r="E6" s="732"/>
      <c r="F6" s="732"/>
      <c r="G6" s="732"/>
      <c r="H6" s="732"/>
      <c r="I6" s="732"/>
      <c r="J6" s="732"/>
      <c r="K6" s="732"/>
      <c r="L6" s="732"/>
      <c r="M6" s="732"/>
      <c r="N6" s="732"/>
      <c r="O6" s="732"/>
      <c r="P6" s="732"/>
      <c r="Q6" s="732"/>
      <c r="R6" s="732"/>
      <c r="S6" s="733"/>
      <c r="T6" s="733"/>
      <c r="U6" s="733"/>
      <c r="V6" s="733"/>
      <c r="W6" s="464"/>
      <c r="X6" s="733">
        <v>1393</v>
      </c>
      <c r="Y6" s="733"/>
      <c r="Z6" s="733"/>
      <c r="AA6" s="733"/>
      <c r="AB6" s="733"/>
      <c r="AC6" s="732"/>
      <c r="AD6" s="732"/>
      <c r="AE6" s="732"/>
      <c r="AF6" s="732"/>
      <c r="AG6" s="732"/>
      <c r="AH6" s="732"/>
    </row>
    <row r="7" spans="2:34" s="223" customFormat="1" ht="18">
      <c r="B7" s="734" t="s">
        <v>272</v>
      </c>
      <c r="C7" s="215"/>
      <c r="D7" s="735" t="s">
        <v>270</v>
      </c>
      <c r="E7" s="735"/>
      <c r="F7" s="735"/>
      <c r="G7" s="735"/>
      <c r="H7" s="735"/>
      <c r="I7" s="735"/>
      <c r="J7" s="735"/>
      <c r="K7" s="735"/>
      <c r="L7" s="735"/>
      <c r="M7" s="215"/>
      <c r="N7" s="735" t="s">
        <v>271</v>
      </c>
      <c r="O7" s="735"/>
      <c r="P7" s="735"/>
      <c r="Q7" s="735"/>
      <c r="R7" s="735"/>
      <c r="S7" s="217"/>
      <c r="T7" s="735" t="s">
        <v>270</v>
      </c>
      <c r="U7" s="735"/>
      <c r="V7" s="735"/>
      <c r="W7" s="735"/>
      <c r="X7" s="735"/>
      <c r="Y7" s="735"/>
      <c r="Z7" s="735"/>
      <c r="AA7" s="735"/>
      <c r="AB7" s="735"/>
      <c r="AC7" s="218"/>
      <c r="AD7" s="736" t="s">
        <v>271</v>
      </c>
      <c r="AE7" s="736"/>
      <c r="AF7" s="736"/>
      <c r="AG7" s="736"/>
      <c r="AH7" s="736"/>
    </row>
    <row r="8" spans="2:34" s="223" customFormat="1" ht="69">
      <c r="B8" s="734"/>
      <c r="C8" s="463"/>
      <c r="D8" s="463" t="s">
        <v>299</v>
      </c>
      <c r="E8" s="463"/>
      <c r="F8" s="463" t="s">
        <v>273</v>
      </c>
      <c r="G8" s="463"/>
      <c r="H8" s="463" t="s">
        <v>278</v>
      </c>
      <c r="I8" s="463"/>
      <c r="J8" s="463" t="s">
        <v>274</v>
      </c>
      <c r="K8" s="463"/>
      <c r="L8" s="463" t="s">
        <v>300</v>
      </c>
      <c r="M8" s="463"/>
      <c r="N8" s="463" t="s">
        <v>275</v>
      </c>
      <c r="O8" s="463"/>
      <c r="P8" s="463" t="s">
        <v>276</v>
      </c>
      <c r="Q8" s="463"/>
      <c r="R8" s="463" t="s">
        <v>277</v>
      </c>
      <c r="S8" s="463"/>
      <c r="T8" s="463" t="s">
        <v>299</v>
      </c>
      <c r="U8" s="463"/>
      <c r="V8" s="463" t="s">
        <v>273</v>
      </c>
      <c r="W8" s="463"/>
      <c r="X8" s="463" t="s">
        <v>278</v>
      </c>
      <c r="Y8" s="463"/>
      <c r="Z8" s="463" t="s">
        <v>274</v>
      </c>
      <c r="AA8" s="463"/>
      <c r="AB8" s="463" t="s">
        <v>301</v>
      </c>
      <c r="AC8" s="463"/>
      <c r="AD8" s="463" t="s">
        <v>275</v>
      </c>
      <c r="AE8" s="463"/>
      <c r="AF8" s="463" t="s">
        <v>276</v>
      </c>
      <c r="AG8" s="463"/>
      <c r="AH8" s="463" t="s">
        <v>277</v>
      </c>
    </row>
    <row r="9" spans="2:34" s="223" customFormat="1" ht="17.25">
      <c r="B9" s="249" t="s">
        <v>166</v>
      </c>
      <c r="C9" s="219"/>
      <c r="D9" s="249" t="s">
        <v>166</v>
      </c>
      <c r="E9" s="219"/>
      <c r="F9" s="249" t="s">
        <v>166</v>
      </c>
      <c r="G9" s="219"/>
      <c r="H9" s="249" t="s">
        <v>166</v>
      </c>
      <c r="I9" s="219"/>
      <c r="J9" s="249" t="s">
        <v>166</v>
      </c>
      <c r="K9" s="219"/>
      <c r="L9" s="249" t="s">
        <v>166</v>
      </c>
      <c r="M9" s="219"/>
      <c r="N9" s="249" t="s">
        <v>166</v>
      </c>
      <c r="O9" s="219"/>
      <c r="P9" s="249" t="s">
        <v>166</v>
      </c>
      <c r="Q9" s="219"/>
      <c r="R9" s="249" t="s">
        <v>166</v>
      </c>
      <c r="S9" s="219"/>
      <c r="T9" s="249" t="s">
        <v>166</v>
      </c>
      <c r="U9" s="219"/>
      <c r="V9" s="249" t="s">
        <v>166</v>
      </c>
      <c r="W9" s="219"/>
      <c r="X9" s="249" t="s">
        <v>166</v>
      </c>
      <c r="Y9" s="219"/>
      <c r="Z9" s="249" t="s">
        <v>166</v>
      </c>
      <c r="AA9" s="219"/>
      <c r="AB9" s="249" t="s">
        <v>166</v>
      </c>
      <c r="AC9" s="219"/>
      <c r="AD9" s="249" t="s">
        <v>166</v>
      </c>
      <c r="AE9" s="219"/>
      <c r="AF9" s="249" t="s">
        <v>166</v>
      </c>
      <c r="AG9" s="219"/>
      <c r="AH9" s="249" t="s">
        <v>166</v>
      </c>
    </row>
    <row r="10" spans="2:34" s="222" customFormat="1" ht="18" thickBot="1">
      <c r="B10" s="219" t="s">
        <v>18</v>
      </c>
      <c r="C10" s="219"/>
      <c r="D10" s="219"/>
      <c r="E10" s="219"/>
      <c r="F10" s="219"/>
      <c r="G10" s="219"/>
      <c r="H10" s="219"/>
      <c r="I10" s="219"/>
      <c r="J10" s="219"/>
      <c r="K10" s="219"/>
      <c r="L10" s="221" t="s">
        <v>166</v>
      </c>
      <c r="M10" s="219"/>
      <c r="N10" s="219"/>
      <c r="O10" s="219"/>
      <c r="P10" s="219"/>
      <c r="Q10" s="219"/>
      <c r="R10" s="219" t="s">
        <v>166</v>
      </c>
      <c r="S10" s="219"/>
      <c r="T10" s="219"/>
      <c r="U10" s="219"/>
      <c r="V10" s="219"/>
      <c r="W10" s="219"/>
      <c r="X10" s="219"/>
      <c r="Y10" s="219"/>
      <c r="Z10" s="219"/>
      <c r="AA10" s="219"/>
      <c r="AB10" s="221" t="s">
        <v>166</v>
      </c>
      <c r="AC10" s="219"/>
      <c r="AD10" s="219"/>
      <c r="AE10" s="219"/>
      <c r="AF10" s="219"/>
      <c r="AG10" s="219"/>
      <c r="AH10" s="219" t="s">
        <v>166</v>
      </c>
    </row>
    <row r="11" spans="2:34" s="222" customFormat="1" ht="18" thickTop="1">
      <c r="B11" s="222" t="s">
        <v>286</v>
      </c>
      <c r="L11" s="224"/>
      <c r="M11" s="224"/>
      <c r="N11" s="224"/>
      <c r="O11" s="224"/>
      <c r="P11" s="224"/>
      <c r="Q11" s="224"/>
      <c r="R11" s="219" t="s">
        <v>166</v>
      </c>
      <c r="S11" s="219"/>
      <c r="AH11" s="219" t="s">
        <v>166</v>
      </c>
    </row>
    <row r="12" spans="2:34" s="222" customFormat="1" ht="18" thickBot="1">
      <c r="B12" s="222" t="s">
        <v>284</v>
      </c>
      <c r="R12" s="221" t="s">
        <v>166</v>
      </c>
      <c r="AH12" s="221" t="s">
        <v>166</v>
      </c>
    </row>
    <row r="13" spans="2:34" ht="23.25" thickTop="1">
      <c r="B13" s="462" t="s">
        <v>291</v>
      </c>
    </row>
    <row r="14" spans="2:34" ht="10.5" customHeight="1">
      <c r="B14" s="462"/>
    </row>
    <row r="15" spans="2:34" s="223" customFormat="1" ht="21.75" customHeight="1">
      <c r="B15" s="215"/>
      <c r="C15" s="215"/>
      <c r="D15" s="732">
        <v>1392</v>
      </c>
      <c r="E15" s="732"/>
      <c r="F15" s="732"/>
      <c r="G15" s="732"/>
      <c r="H15" s="732"/>
      <c r="I15" s="732"/>
      <c r="J15" s="732"/>
      <c r="K15" s="732"/>
      <c r="L15" s="732"/>
      <c r="M15" s="732"/>
      <c r="N15" s="732"/>
      <c r="O15" s="732"/>
      <c r="P15" s="732"/>
      <c r="Q15" s="732"/>
      <c r="R15" s="732"/>
      <c r="S15" s="733"/>
      <c r="T15" s="733"/>
      <c r="U15" s="733"/>
      <c r="V15" s="733"/>
      <c r="W15" s="464"/>
      <c r="X15" s="733">
        <v>1393</v>
      </c>
      <c r="Y15" s="733"/>
      <c r="Z15" s="733"/>
      <c r="AA15" s="733"/>
      <c r="AB15" s="733"/>
      <c r="AC15" s="732"/>
      <c r="AD15" s="732"/>
      <c r="AE15" s="732"/>
      <c r="AF15" s="732"/>
      <c r="AG15" s="732"/>
      <c r="AH15" s="732"/>
    </row>
    <row r="16" spans="2:34" s="223" customFormat="1" ht="18">
      <c r="B16" s="734" t="s">
        <v>272</v>
      </c>
      <c r="C16" s="215"/>
      <c r="D16" s="735" t="s">
        <v>270</v>
      </c>
      <c r="E16" s="735"/>
      <c r="F16" s="735"/>
      <c r="G16" s="735"/>
      <c r="H16" s="735"/>
      <c r="I16" s="735"/>
      <c r="J16" s="735"/>
      <c r="K16" s="735"/>
      <c r="L16" s="735"/>
      <c r="M16" s="215"/>
      <c r="N16" s="735" t="s">
        <v>271</v>
      </c>
      <c r="O16" s="735"/>
      <c r="P16" s="735"/>
      <c r="Q16" s="735"/>
      <c r="R16" s="735"/>
      <c r="S16" s="217"/>
      <c r="T16" s="735" t="s">
        <v>270</v>
      </c>
      <c r="U16" s="735"/>
      <c r="V16" s="735"/>
      <c r="W16" s="735"/>
      <c r="X16" s="735"/>
      <c r="Y16" s="735"/>
      <c r="Z16" s="735"/>
      <c r="AA16" s="735"/>
      <c r="AB16" s="735"/>
      <c r="AC16" s="218"/>
      <c r="AD16" s="736" t="s">
        <v>271</v>
      </c>
      <c r="AE16" s="736"/>
      <c r="AF16" s="736"/>
      <c r="AG16" s="736"/>
      <c r="AH16" s="736"/>
    </row>
    <row r="17" spans="2:34" s="223" customFormat="1" ht="69">
      <c r="B17" s="734"/>
      <c r="C17" s="463"/>
      <c r="D17" s="463" t="s">
        <v>299</v>
      </c>
      <c r="E17" s="463"/>
      <c r="F17" s="463" t="s">
        <v>273</v>
      </c>
      <c r="G17" s="463"/>
      <c r="H17" s="463" t="s">
        <v>278</v>
      </c>
      <c r="I17" s="463"/>
      <c r="J17" s="463" t="s">
        <v>274</v>
      </c>
      <c r="K17" s="463"/>
      <c r="L17" s="463" t="s">
        <v>279</v>
      </c>
      <c r="M17" s="463"/>
      <c r="N17" s="463" t="s">
        <v>275</v>
      </c>
      <c r="O17" s="463"/>
      <c r="P17" s="463" t="s">
        <v>276</v>
      </c>
      <c r="Q17" s="463"/>
      <c r="R17" s="463" t="s">
        <v>277</v>
      </c>
      <c r="S17" s="463"/>
      <c r="T17" s="463" t="s">
        <v>299</v>
      </c>
      <c r="U17" s="463"/>
      <c r="V17" s="463" t="s">
        <v>273</v>
      </c>
      <c r="W17" s="463"/>
      <c r="X17" s="463" t="s">
        <v>278</v>
      </c>
      <c r="Y17" s="463"/>
      <c r="Z17" s="463" t="s">
        <v>274</v>
      </c>
      <c r="AA17" s="463"/>
      <c r="AB17" s="463" t="s">
        <v>279</v>
      </c>
      <c r="AC17" s="463"/>
      <c r="AD17" s="463" t="s">
        <v>275</v>
      </c>
      <c r="AE17" s="463"/>
      <c r="AF17" s="420" t="s">
        <v>276</v>
      </c>
      <c r="AG17" s="463"/>
      <c r="AH17" s="420" t="s">
        <v>277</v>
      </c>
    </row>
    <row r="18" spans="2:34" s="223" customFormat="1" ht="17.25">
      <c r="B18" s="407" t="s">
        <v>433</v>
      </c>
      <c r="C18" s="219"/>
      <c r="D18" s="410">
        <v>0</v>
      </c>
      <c r="E18" s="411"/>
      <c r="F18" s="410">
        <v>100000</v>
      </c>
      <c r="G18" s="411"/>
      <c r="H18" s="415" t="s">
        <v>343</v>
      </c>
      <c r="I18" s="411"/>
      <c r="J18" s="410">
        <v>90</v>
      </c>
      <c r="K18" s="411"/>
      <c r="L18" s="410">
        <v>89999</v>
      </c>
      <c r="M18" s="411"/>
      <c r="N18" s="410">
        <v>30</v>
      </c>
      <c r="O18" s="411"/>
      <c r="P18" s="410">
        <v>30</v>
      </c>
      <c r="Q18" s="411"/>
      <c r="R18" s="410">
        <v>2700</v>
      </c>
      <c r="S18" s="411"/>
      <c r="T18" s="410">
        <v>0</v>
      </c>
      <c r="U18" s="411"/>
      <c r="V18" s="410">
        <v>749982</v>
      </c>
      <c r="W18" s="411"/>
      <c r="X18" s="415" t="s">
        <v>343</v>
      </c>
      <c r="Y18" s="411"/>
      <c r="Z18" s="410">
        <v>90</v>
      </c>
      <c r="AA18" s="411"/>
      <c r="AB18" s="410">
        <v>674984</v>
      </c>
      <c r="AC18" s="411"/>
      <c r="AD18" s="412">
        <v>0</v>
      </c>
      <c r="AE18" s="411"/>
      <c r="AF18" s="412">
        <v>0</v>
      </c>
      <c r="AG18" s="411"/>
      <c r="AH18" s="412">
        <v>0</v>
      </c>
    </row>
    <row r="19" spans="2:34" s="223" customFormat="1" ht="17.25">
      <c r="B19" s="408" t="s">
        <v>361</v>
      </c>
      <c r="C19" s="219"/>
      <c r="D19" s="411">
        <v>0</v>
      </c>
      <c r="E19" s="411"/>
      <c r="F19" s="412">
        <v>100000</v>
      </c>
      <c r="G19" s="411"/>
      <c r="H19" s="416" t="s">
        <v>343</v>
      </c>
      <c r="I19" s="411"/>
      <c r="J19" s="412">
        <v>51</v>
      </c>
      <c r="K19" s="411"/>
      <c r="L19" s="412">
        <v>52040</v>
      </c>
      <c r="M19" s="411"/>
      <c r="N19" s="412">
        <v>0</v>
      </c>
      <c r="O19" s="411"/>
      <c r="P19" s="412">
        <v>0</v>
      </c>
      <c r="Q19" s="411"/>
      <c r="R19" s="412">
        <v>0</v>
      </c>
      <c r="S19" s="411"/>
      <c r="T19" s="411">
        <v>0</v>
      </c>
      <c r="U19" s="411"/>
      <c r="V19" s="412">
        <v>1200000</v>
      </c>
      <c r="W19" s="411"/>
      <c r="X19" s="416" t="s">
        <v>343</v>
      </c>
      <c r="Y19" s="411"/>
      <c r="Z19" s="412">
        <v>51</v>
      </c>
      <c r="AA19" s="411"/>
      <c r="AB19" s="412">
        <v>612000</v>
      </c>
      <c r="AC19" s="411"/>
      <c r="AD19" s="412">
        <v>0</v>
      </c>
      <c r="AE19" s="411"/>
      <c r="AF19" s="412">
        <v>0</v>
      </c>
      <c r="AG19" s="411"/>
      <c r="AH19" s="412">
        <v>0</v>
      </c>
    </row>
    <row r="20" spans="2:34" s="223" customFormat="1" ht="17.25">
      <c r="B20" s="408" t="s">
        <v>362</v>
      </c>
      <c r="C20" s="219"/>
      <c r="D20" s="411">
        <v>0</v>
      </c>
      <c r="E20" s="411"/>
      <c r="F20" s="412">
        <v>480000</v>
      </c>
      <c r="G20" s="411"/>
      <c r="H20" s="416" t="s">
        <v>343</v>
      </c>
      <c r="I20" s="411"/>
      <c r="J20" s="419">
        <v>50.8</v>
      </c>
      <c r="K20" s="411"/>
      <c r="L20" s="412">
        <v>243840</v>
      </c>
      <c r="M20" s="411"/>
      <c r="N20" s="412">
        <v>0</v>
      </c>
      <c r="O20" s="411"/>
      <c r="P20" s="412">
        <v>0</v>
      </c>
      <c r="Q20" s="411"/>
      <c r="R20" s="412">
        <v>0</v>
      </c>
      <c r="S20" s="411"/>
      <c r="T20" s="411">
        <v>0</v>
      </c>
      <c r="U20" s="411"/>
      <c r="V20" s="412">
        <v>956235</v>
      </c>
      <c r="W20" s="411"/>
      <c r="X20" s="416" t="s">
        <v>343</v>
      </c>
      <c r="Y20" s="411"/>
      <c r="Z20" s="419">
        <v>50.8</v>
      </c>
      <c r="AA20" s="411"/>
      <c r="AB20" s="412">
        <v>487680</v>
      </c>
      <c r="AC20" s="411"/>
      <c r="AD20" s="412">
        <v>120</v>
      </c>
      <c r="AE20" s="411"/>
      <c r="AF20" s="412">
        <v>120</v>
      </c>
      <c r="AG20" s="411"/>
      <c r="AH20" s="412">
        <v>5852</v>
      </c>
    </row>
    <row r="21" spans="2:34" s="223" customFormat="1" ht="17.25">
      <c r="B21" s="408" t="s">
        <v>363</v>
      </c>
      <c r="C21" s="219"/>
      <c r="D21" s="411">
        <v>0</v>
      </c>
      <c r="E21" s="411"/>
      <c r="F21" s="412">
        <v>1000</v>
      </c>
      <c r="G21" s="411"/>
      <c r="H21" s="416" t="s">
        <v>343</v>
      </c>
      <c r="I21" s="411"/>
      <c r="J21" s="412">
        <v>32</v>
      </c>
      <c r="K21" s="411"/>
      <c r="L21" s="412">
        <v>320</v>
      </c>
      <c r="M21" s="411"/>
      <c r="N21" s="412">
        <v>0</v>
      </c>
      <c r="O21" s="411"/>
      <c r="P21" s="412">
        <v>0</v>
      </c>
      <c r="Q21" s="411"/>
      <c r="R21" s="412">
        <v>0</v>
      </c>
      <c r="S21" s="411"/>
      <c r="T21" s="411">
        <v>0</v>
      </c>
      <c r="U21" s="411"/>
      <c r="V21" s="412">
        <v>10000</v>
      </c>
      <c r="W21" s="411"/>
      <c r="X21" s="416" t="s">
        <v>343</v>
      </c>
      <c r="Y21" s="411"/>
      <c r="Z21" s="412">
        <v>32</v>
      </c>
      <c r="AA21" s="411"/>
      <c r="AB21" s="412">
        <v>320</v>
      </c>
      <c r="AC21" s="411"/>
      <c r="AD21" s="412">
        <v>0</v>
      </c>
      <c r="AE21" s="411"/>
      <c r="AF21" s="412">
        <v>0</v>
      </c>
      <c r="AG21" s="411"/>
      <c r="AH21" s="412">
        <v>0</v>
      </c>
    </row>
    <row r="22" spans="2:34" s="223" customFormat="1" ht="17.25">
      <c r="B22" s="408" t="s">
        <v>366</v>
      </c>
      <c r="C22" s="219"/>
      <c r="D22" s="411">
        <v>0</v>
      </c>
      <c r="E22" s="411"/>
      <c r="F22" s="412">
        <v>1200000</v>
      </c>
      <c r="G22" s="411"/>
      <c r="H22" s="416" t="s">
        <v>343</v>
      </c>
      <c r="I22" s="411"/>
      <c r="J22" s="412">
        <v>30</v>
      </c>
      <c r="K22" s="411"/>
      <c r="L22" s="412">
        <v>359996</v>
      </c>
      <c r="M22" s="411"/>
      <c r="N22" s="412">
        <v>0</v>
      </c>
      <c r="O22" s="411"/>
      <c r="P22" s="412">
        <v>0</v>
      </c>
      <c r="Q22" s="411"/>
      <c r="R22" s="412">
        <v>0</v>
      </c>
      <c r="S22" s="411"/>
      <c r="T22" s="411">
        <v>0</v>
      </c>
      <c r="U22" s="411"/>
      <c r="V22" s="412">
        <v>3340000</v>
      </c>
      <c r="W22" s="411"/>
      <c r="X22" s="416" t="s">
        <v>343</v>
      </c>
      <c r="Y22" s="411"/>
      <c r="Z22" s="412">
        <v>30</v>
      </c>
      <c r="AA22" s="411"/>
      <c r="AB22" s="412">
        <v>1001990</v>
      </c>
      <c r="AC22" s="411"/>
      <c r="AD22" s="412"/>
      <c r="AE22" s="411"/>
      <c r="AF22" s="412"/>
      <c r="AG22" s="411"/>
      <c r="AH22" s="412"/>
    </row>
    <row r="23" spans="2:34" s="222" customFormat="1" ht="17.25">
      <c r="B23" s="409" t="s">
        <v>367</v>
      </c>
      <c r="C23" s="219"/>
      <c r="D23" s="411">
        <v>0</v>
      </c>
      <c r="E23" s="411"/>
      <c r="F23" s="411">
        <v>100000</v>
      </c>
      <c r="G23" s="411"/>
      <c r="H23" s="417" t="s">
        <v>343</v>
      </c>
      <c r="I23" s="411"/>
      <c r="J23" s="411">
        <v>20</v>
      </c>
      <c r="K23" s="411"/>
      <c r="L23" s="411">
        <v>20000</v>
      </c>
      <c r="M23" s="411"/>
      <c r="N23" s="411">
        <v>600</v>
      </c>
      <c r="O23" s="411"/>
      <c r="P23" s="411">
        <v>600</v>
      </c>
      <c r="Q23" s="411"/>
      <c r="R23" s="411">
        <v>12000</v>
      </c>
      <c r="S23" s="411"/>
      <c r="T23" s="411">
        <v>0</v>
      </c>
      <c r="U23" s="411"/>
      <c r="V23" s="411">
        <v>100000</v>
      </c>
      <c r="W23" s="411"/>
      <c r="X23" s="417" t="s">
        <v>343</v>
      </c>
      <c r="Y23" s="411"/>
      <c r="Z23" s="411">
        <v>20</v>
      </c>
      <c r="AA23" s="411"/>
      <c r="AB23" s="411">
        <v>20000</v>
      </c>
      <c r="AC23" s="411"/>
      <c r="AD23" s="412">
        <v>300</v>
      </c>
      <c r="AE23" s="411"/>
      <c r="AF23" s="412">
        <v>300</v>
      </c>
      <c r="AG23" s="411"/>
      <c r="AH23" s="412">
        <v>6000</v>
      </c>
    </row>
    <row r="24" spans="2:34" s="222" customFormat="1" ht="17.25">
      <c r="B24" s="409" t="s">
        <v>364</v>
      </c>
      <c r="C24" s="219"/>
      <c r="D24" s="411">
        <v>0</v>
      </c>
      <c r="E24" s="411"/>
      <c r="F24" s="411">
        <v>1000000</v>
      </c>
      <c r="G24" s="411"/>
      <c r="H24" s="417" t="s">
        <v>343</v>
      </c>
      <c r="I24" s="411"/>
      <c r="J24" s="411">
        <v>17</v>
      </c>
      <c r="K24" s="411"/>
      <c r="L24" s="411">
        <v>170000</v>
      </c>
      <c r="M24" s="411"/>
      <c r="N24" s="411"/>
      <c r="O24" s="411"/>
      <c r="P24" s="411"/>
      <c r="Q24" s="411"/>
      <c r="R24" s="411"/>
      <c r="S24" s="411"/>
      <c r="T24" s="411">
        <v>0</v>
      </c>
      <c r="U24" s="411"/>
      <c r="V24" s="411">
        <v>2000000</v>
      </c>
      <c r="W24" s="411"/>
      <c r="X24" s="417" t="s">
        <v>343</v>
      </c>
      <c r="Y24" s="411"/>
      <c r="Z24" s="411">
        <v>17</v>
      </c>
      <c r="AA24" s="411"/>
      <c r="AB24" s="411">
        <v>340000</v>
      </c>
      <c r="AC24" s="411"/>
      <c r="AD24" s="412">
        <v>230</v>
      </c>
      <c r="AE24" s="411"/>
      <c r="AF24" s="412">
        <v>230</v>
      </c>
      <c r="AG24" s="411"/>
      <c r="AH24" s="412">
        <v>78200</v>
      </c>
    </row>
    <row r="25" spans="2:34" s="222" customFormat="1" ht="17.25">
      <c r="B25" s="409" t="s">
        <v>434</v>
      </c>
      <c r="C25" s="219"/>
      <c r="D25" s="411"/>
      <c r="E25" s="411"/>
      <c r="F25" s="411">
        <v>4000000</v>
      </c>
      <c r="G25" s="411"/>
      <c r="H25" s="417" t="s">
        <v>343</v>
      </c>
      <c r="I25" s="411"/>
      <c r="J25" s="411">
        <v>35</v>
      </c>
      <c r="K25" s="411"/>
      <c r="L25" s="411">
        <v>1399996</v>
      </c>
      <c r="M25" s="411"/>
      <c r="N25" s="411">
        <v>0</v>
      </c>
      <c r="O25" s="411"/>
      <c r="P25" s="411">
        <v>0</v>
      </c>
      <c r="Q25" s="411"/>
      <c r="R25" s="411">
        <v>0</v>
      </c>
      <c r="S25" s="411"/>
      <c r="T25" s="411">
        <v>92</v>
      </c>
      <c r="U25" s="411"/>
      <c r="V25" s="411">
        <v>4000000</v>
      </c>
      <c r="W25" s="411"/>
      <c r="X25" s="417" t="s">
        <v>343</v>
      </c>
      <c r="Y25" s="411"/>
      <c r="Z25" s="411">
        <v>35</v>
      </c>
      <c r="AA25" s="411"/>
      <c r="AB25" s="411">
        <v>1399996</v>
      </c>
      <c r="AC25" s="411"/>
      <c r="AD25" s="412"/>
      <c r="AE25" s="411"/>
      <c r="AF25" s="412"/>
      <c r="AG25" s="411"/>
      <c r="AH25" s="412"/>
    </row>
    <row r="26" spans="2:34" s="222" customFormat="1" ht="17.25">
      <c r="B26" s="409" t="s">
        <v>365</v>
      </c>
      <c r="C26" s="219"/>
      <c r="D26" s="411">
        <v>0</v>
      </c>
      <c r="E26" s="411"/>
      <c r="F26" s="411">
        <v>200000</v>
      </c>
      <c r="G26" s="411"/>
      <c r="H26" s="417" t="s">
        <v>343</v>
      </c>
      <c r="I26" s="411"/>
      <c r="J26" s="418">
        <v>50.9</v>
      </c>
      <c r="K26" s="411"/>
      <c r="L26" s="411">
        <v>35630</v>
      </c>
      <c r="M26" s="411"/>
      <c r="N26" s="411">
        <v>0</v>
      </c>
      <c r="O26" s="411"/>
      <c r="P26" s="411">
        <v>0</v>
      </c>
      <c r="Q26" s="411"/>
      <c r="R26" s="411">
        <v>0</v>
      </c>
      <c r="S26" s="411"/>
      <c r="T26" s="411">
        <v>0</v>
      </c>
      <c r="U26" s="411"/>
      <c r="V26" s="411">
        <v>200000</v>
      </c>
      <c r="W26" s="411"/>
      <c r="X26" s="417" t="s">
        <v>343</v>
      </c>
      <c r="Y26" s="411"/>
      <c r="Z26" s="418">
        <v>50.9</v>
      </c>
      <c r="AA26" s="411"/>
      <c r="AB26" s="411">
        <v>101800</v>
      </c>
      <c r="AC26" s="411"/>
      <c r="AD26" s="411">
        <v>0</v>
      </c>
      <c r="AE26" s="411"/>
      <c r="AF26" s="412">
        <v>0</v>
      </c>
      <c r="AG26" s="411"/>
      <c r="AH26" s="412">
        <v>0</v>
      </c>
    </row>
    <row r="27" spans="2:34" s="222" customFormat="1" ht="18" thickBot="1">
      <c r="B27" s="409" t="s">
        <v>18</v>
      </c>
      <c r="C27" s="219"/>
      <c r="D27" s="411">
        <v>0</v>
      </c>
      <c r="E27" s="411"/>
      <c r="F27" s="411"/>
      <c r="G27" s="411"/>
      <c r="H27" s="417"/>
      <c r="I27" s="411"/>
      <c r="J27" s="411"/>
      <c r="K27" s="411"/>
      <c r="L27" s="413">
        <f>SUM(L18:L26)</f>
        <v>2371821</v>
      </c>
      <c r="M27" s="411"/>
      <c r="N27" s="411"/>
      <c r="O27" s="411"/>
      <c r="P27" s="411"/>
      <c r="Q27" s="411"/>
      <c r="R27" s="411">
        <v>0</v>
      </c>
      <c r="S27" s="411"/>
      <c r="T27" s="411"/>
      <c r="U27" s="411"/>
      <c r="V27" s="411"/>
      <c r="W27" s="411"/>
      <c r="X27" s="417"/>
      <c r="Y27" s="411"/>
      <c r="Z27" s="411"/>
      <c r="AA27" s="411"/>
      <c r="AB27" s="413">
        <f>SUM(AB18:AB26)</f>
        <v>4638770</v>
      </c>
      <c r="AC27" s="411"/>
      <c r="AD27" s="411"/>
      <c r="AE27" s="411"/>
      <c r="AF27" s="411"/>
      <c r="AG27" s="411"/>
      <c r="AH27" s="411" t="s">
        <v>166</v>
      </c>
    </row>
    <row r="28" spans="2:34" s="222" customFormat="1" ht="18" thickTop="1">
      <c r="B28" s="222" t="s">
        <v>286</v>
      </c>
      <c r="L28" s="224"/>
      <c r="M28" s="224"/>
      <c r="N28" s="224"/>
      <c r="O28" s="224"/>
      <c r="P28" s="224"/>
      <c r="Q28" s="224"/>
      <c r="R28" s="411">
        <v>0</v>
      </c>
      <c r="S28" s="411"/>
      <c r="T28" s="414"/>
      <c r="U28" s="414"/>
      <c r="V28" s="414"/>
      <c r="W28" s="414"/>
      <c r="X28" s="414"/>
      <c r="Y28" s="414"/>
      <c r="Z28" s="414"/>
      <c r="AA28" s="414"/>
      <c r="AB28" s="414"/>
      <c r="AC28" s="414"/>
      <c r="AD28" s="414"/>
      <c r="AE28" s="414"/>
      <c r="AF28" s="414"/>
      <c r="AG28" s="414"/>
      <c r="AH28" s="411" t="s">
        <v>166</v>
      </c>
    </row>
    <row r="29" spans="2:34" s="222" customFormat="1" ht="18" thickBot="1">
      <c r="B29" s="222" t="s">
        <v>285</v>
      </c>
      <c r="R29" s="413">
        <f>SUM(R18:R28)</f>
        <v>14700</v>
      </c>
      <c r="S29" s="414"/>
      <c r="T29" s="414"/>
      <c r="U29" s="414"/>
      <c r="V29" s="414"/>
      <c r="W29" s="414"/>
      <c r="X29" s="414"/>
      <c r="Y29" s="414"/>
      <c r="Z29" s="414"/>
      <c r="AA29" s="414"/>
      <c r="AB29" s="414"/>
      <c r="AC29" s="414"/>
      <c r="AD29" s="414"/>
      <c r="AE29" s="414"/>
      <c r="AF29" s="414"/>
      <c r="AG29" s="414"/>
      <c r="AH29" s="413">
        <f>SUM(AH18:AH28)</f>
        <v>90052</v>
      </c>
    </row>
    <row r="30" spans="2:34" s="222" customFormat="1" ht="18" thickTop="1"/>
    <row r="31" spans="2:34" s="222" customFormat="1" ht="21.75">
      <c r="C31" s="273" t="s">
        <v>283</v>
      </c>
      <c r="D31" s="274" t="s">
        <v>320</v>
      </c>
      <c r="E31" s="274"/>
      <c r="F31" s="274"/>
      <c r="G31" s="274"/>
      <c r="H31" s="274"/>
      <c r="I31" s="274"/>
      <c r="J31" s="274"/>
      <c r="K31" s="274"/>
      <c r="L31" s="274"/>
      <c r="M31" s="274"/>
      <c r="N31" s="274"/>
      <c r="O31" s="274"/>
      <c r="P31" s="274"/>
      <c r="Q31" s="275"/>
      <c r="R31" s="275"/>
    </row>
    <row r="32" spans="2:34" s="220" customFormat="1" ht="22.5">
      <c r="P32" s="233">
        <v>14</v>
      </c>
    </row>
  </sheetData>
  <mergeCells count="18">
    <mergeCell ref="B16:B17"/>
    <mergeCell ref="B7:B8"/>
    <mergeCell ref="D15:V15"/>
    <mergeCell ref="X15:AH15"/>
    <mergeCell ref="D16:L16"/>
    <mergeCell ref="N16:R16"/>
    <mergeCell ref="T16:AB16"/>
    <mergeCell ref="AD16:AH16"/>
    <mergeCell ref="D7:L7"/>
    <mergeCell ref="N7:R7"/>
    <mergeCell ref="T7:AB7"/>
    <mergeCell ref="AD7:AH7"/>
    <mergeCell ref="D6:V6"/>
    <mergeCell ref="B1:AH1"/>
    <mergeCell ref="B2:AH2"/>
    <mergeCell ref="B3:AH3"/>
    <mergeCell ref="B4:V4"/>
    <mergeCell ref="X6:AH6"/>
  </mergeCells>
  <pageMargins left="0.43307086614173229"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dimension ref="A1:V44"/>
  <sheetViews>
    <sheetView rightToLeft="1" view="pageBreakPreview" topLeftCell="A16" zoomScale="90" zoomScaleSheetLayoutView="90" workbookViewId="0">
      <selection activeCell="F40" sqref="F40"/>
    </sheetView>
  </sheetViews>
  <sheetFormatPr defaultRowHeight="12.75"/>
  <cols>
    <col min="1" max="1" width="32.5703125" customWidth="1"/>
    <col min="3" max="3" width="2.140625" customWidth="1"/>
    <col min="5" max="5" width="1.5703125" style="55" customWidth="1"/>
    <col min="6" max="6" width="12.5703125" style="55" customWidth="1"/>
    <col min="7" max="7" width="2.5703125" style="55" customWidth="1"/>
    <col min="8" max="8" width="13.140625" customWidth="1"/>
    <col min="9" max="9" width="2.7109375" customWidth="1"/>
    <col min="10" max="10" width="11.28515625" customWidth="1"/>
    <col min="11" max="11" width="1.42578125" customWidth="1"/>
    <col min="12" max="12" width="15" customWidth="1"/>
    <col min="14" max="14" width="13.5703125" customWidth="1"/>
    <col min="15" max="15" width="2.5703125" customWidth="1"/>
    <col min="16" max="16" width="5.5703125" customWidth="1"/>
    <col min="17" max="17" width="4" customWidth="1"/>
    <col min="18" max="18" width="1.85546875" customWidth="1"/>
    <col min="19" max="19" width="4" customWidth="1"/>
    <col min="20" max="20" width="8" customWidth="1"/>
    <col min="21" max="21" width="3.140625" customWidth="1"/>
    <col min="22" max="22" width="2.85546875" style="104" customWidth="1"/>
  </cols>
  <sheetData>
    <row r="1" spans="1:22" s="8" customFormat="1" ht="21.75" customHeight="1">
      <c r="A1" s="649" t="s">
        <v>335</v>
      </c>
      <c r="B1" s="649"/>
      <c r="C1" s="649"/>
      <c r="D1" s="649"/>
      <c r="E1" s="649"/>
      <c r="F1" s="649"/>
      <c r="G1" s="649"/>
      <c r="H1" s="649"/>
      <c r="I1" s="649"/>
      <c r="J1" s="649"/>
      <c r="K1" s="649"/>
      <c r="L1" s="649"/>
      <c r="M1" s="649"/>
      <c r="N1" s="649"/>
      <c r="O1" s="649"/>
      <c r="P1" s="649"/>
      <c r="Q1" s="649"/>
      <c r="R1" s="649"/>
      <c r="S1" s="649"/>
      <c r="T1" s="649"/>
      <c r="U1" s="649"/>
      <c r="V1" s="47"/>
    </row>
    <row r="2" spans="1:22" s="8" customFormat="1" ht="21.75" customHeight="1">
      <c r="A2" s="649" t="s">
        <v>155</v>
      </c>
      <c r="B2" s="649"/>
      <c r="C2" s="649"/>
      <c r="D2" s="649"/>
      <c r="E2" s="649"/>
      <c r="F2" s="649"/>
      <c r="G2" s="649"/>
      <c r="H2" s="649"/>
      <c r="I2" s="649"/>
      <c r="J2" s="649"/>
      <c r="K2" s="649"/>
      <c r="L2" s="649"/>
      <c r="M2" s="649"/>
      <c r="N2" s="649"/>
      <c r="O2" s="649"/>
      <c r="P2" s="649"/>
      <c r="Q2" s="649"/>
      <c r="R2" s="649"/>
      <c r="S2" s="649"/>
      <c r="T2" s="649"/>
      <c r="U2" s="649"/>
      <c r="V2" s="649"/>
    </row>
    <row r="3" spans="1:22" s="8" customFormat="1" ht="21.75" customHeight="1">
      <c r="A3" s="649" t="s">
        <v>388</v>
      </c>
      <c r="B3" s="649"/>
      <c r="C3" s="649"/>
      <c r="D3" s="649"/>
      <c r="E3" s="649"/>
      <c r="F3" s="649"/>
      <c r="G3" s="649"/>
      <c r="H3" s="649"/>
      <c r="I3" s="649"/>
      <c r="J3" s="649"/>
      <c r="K3" s="649"/>
      <c r="L3" s="649"/>
      <c r="M3" s="649"/>
      <c r="N3" s="649"/>
      <c r="O3" s="649"/>
      <c r="P3" s="649"/>
      <c r="Q3" s="649"/>
      <c r="R3" s="649"/>
      <c r="S3" s="649"/>
      <c r="T3" s="649"/>
      <c r="U3" s="649"/>
      <c r="V3" s="649"/>
    </row>
    <row r="4" spans="1:22" s="8" customFormat="1" ht="24.75" customHeight="1">
      <c r="A4" s="242" t="s">
        <v>304</v>
      </c>
      <c r="B4" s="105"/>
      <c r="C4" s="105"/>
      <c r="D4" s="105"/>
      <c r="E4" s="105"/>
      <c r="F4" s="105"/>
      <c r="G4" s="105"/>
      <c r="H4" s="105"/>
      <c r="I4" s="105"/>
      <c r="J4" s="105"/>
      <c r="K4" s="105"/>
      <c r="L4" s="105"/>
      <c r="M4" s="105"/>
      <c r="N4" s="105"/>
      <c r="O4" s="105"/>
      <c r="P4" s="105"/>
      <c r="V4" s="65"/>
    </row>
    <row r="5" spans="1:22" s="212" customFormat="1" ht="22.5" customHeight="1">
      <c r="A5" s="154"/>
      <c r="B5" s="154"/>
      <c r="C5" s="154"/>
      <c r="D5" s="154"/>
      <c r="E5" s="154"/>
      <c r="F5" s="460" t="s">
        <v>328</v>
      </c>
      <c r="G5" s="155"/>
      <c r="H5" s="749" t="s">
        <v>387</v>
      </c>
      <c r="I5" s="749"/>
      <c r="J5" s="749"/>
      <c r="K5" s="749"/>
      <c r="L5" s="749"/>
      <c r="M5" s="749"/>
      <c r="N5" s="749"/>
      <c r="O5" s="749"/>
      <c r="P5" s="749"/>
      <c r="Q5" s="749"/>
      <c r="R5" s="749"/>
      <c r="S5" s="749"/>
      <c r="T5" s="749"/>
      <c r="U5" s="749"/>
      <c r="V5" s="103"/>
    </row>
    <row r="6" spans="1:22" s="212" customFormat="1" ht="22.5" customHeight="1">
      <c r="A6" s="154"/>
      <c r="B6" s="155"/>
      <c r="C6" s="156"/>
      <c r="D6" s="155"/>
      <c r="E6" s="156"/>
      <c r="F6" s="157"/>
      <c r="G6" s="156"/>
      <c r="H6" s="749" t="s">
        <v>99</v>
      </c>
      <c r="I6" s="749"/>
      <c r="J6" s="749"/>
      <c r="K6" s="749"/>
      <c r="L6" s="749"/>
      <c r="M6" s="156"/>
      <c r="N6" s="749" t="s">
        <v>100</v>
      </c>
      <c r="O6" s="749"/>
      <c r="P6" s="749"/>
      <c r="Q6" s="749"/>
      <c r="R6" s="749"/>
      <c r="S6" s="156"/>
      <c r="T6" s="752"/>
      <c r="U6" s="752"/>
      <c r="V6" s="280"/>
    </row>
    <row r="7" spans="1:22" s="212" customFormat="1" ht="21.75">
      <c r="A7" s="154"/>
      <c r="B7" s="246" t="s">
        <v>101</v>
      </c>
      <c r="C7" s="156"/>
      <c r="D7" s="246" t="s">
        <v>102</v>
      </c>
      <c r="E7" s="156"/>
      <c r="F7" s="158" t="s">
        <v>107</v>
      </c>
      <c r="G7" s="156"/>
      <c r="H7" s="246" t="s">
        <v>103</v>
      </c>
      <c r="I7" s="156"/>
      <c r="J7" s="246" t="s">
        <v>104</v>
      </c>
      <c r="K7" s="155"/>
      <c r="L7" s="246" t="s">
        <v>260</v>
      </c>
      <c r="M7" s="156"/>
      <c r="N7" s="246" t="s">
        <v>103</v>
      </c>
      <c r="O7" s="156"/>
      <c r="P7" s="749" t="s">
        <v>105</v>
      </c>
      <c r="Q7" s="749"/>
      <c r="R7" s="155"/>
      <c r="S7" s="156"/>
      <c r="T7" s="751" t="s">
        <v>106</v>
      </c>
      <c r="U7" s="751"/>
      <c r="V7" s="280"/>
    </row>
    <row r="8" spans="1:22" s="212" customFormat="1" ht="21.75" customHeight="1">
      <c r="A8" s="154"/>
      <c r="B8" s="154"/>
      <c r="C8" s="159"/>
      <c r="D8" s="159"/>
      <c r="E8" s="159"/>
      <c r="F8" s="156" t="s">
        <v>108</v>
      </c>
      <c r="G8" s="159"/>
      <c r="H8" s="156" t="s">
        <v>108</v>
      </c>
      <c r="I8" s="156"/>
      <c r="J8" s="156" t="s">
        <v>108</v>
      </c>
      <c r="K8" s="156"/>
      <c r="L8" s="156"/>
      <c r="M8" s="156"/>
      <c r="N8" s="156" t="s">
        <v>108</v>
      </c>
      <c r="O8" s="156"/>
      <c r="P8" s="755" t="s">
        <v>108</v>
      </c>
      <c r="Q8" s="755"/>
      <c r="R8" s="156"/>
      <c r="S8" s="156"/>
      <c r="T8" s="756" t="s">
        <v>108</v>
      </c>
      <c r="U8" s="756"/>
      <c r="V8" s="280"/>
    </row>
    <row r="9" spans="1:22" s="212" customFormat="1" ht="18.75" customHeight="1">
      <c r="A9" s="281" t="s">
        <v>218</v>
      </c>
      <c r="B9" s="282"/>
      <c r="C9" s="159"/>
      <c r="D9" s="282"/>
      <c r="E9" s="159"/>
      <c r="F9" s="248" t="s">
        <v>109</v>
      </c>
      <c r="G9" s="159"/>
      <c r="H9" s="155" t="s">
        <v>109</v>
      </c>
      <c r="I9" s="155"/>
      <c r="J9" s="155" t="s">
        <v>109</v>
      </c>
      <c r="K9" s="155"/>
      <c r="L9" s="155"/>
      <c r="M9" s="155"/>
      <c r="N9" s="155" t="s">
        <v>110</v>
      </c>
      <c r="O9" s="155"/>
      <c r="P9" s="748" t="s">
        <v>110</v>
      </c>
      <c r="Q9" s="748"/>
      <c r="R9" s="155"/>
      <c r="S9" s="155"/>
      <c r="T9" s="752" t="s">
        <v>109</v>
      </c>
      <c r="U9" s="752"/>
      <c r="V9" s="283"/>
    </row>
    <row r="10" spans="1:22" s="212" customFormat="1" ht="18.75" customHeight="1">
      <c r="A10" s="281" t="s">
        <v>261</v>
      </c>
      <c r="B10" s="282"/>
      <c r="C10" s="159"/>
      <c r="D10" s="282"/>
      <c r="E10" s="159"/>
      <c r="F10" s="248" t="s">
        <v>109</v>
      </c>
      <c r="G10" s="159"/>
      <c r="H10" s="155" t="s">
        <v>109</v>
      </c>
      <c r="I10" s="155"/>
      <c r="J10" s="155" t="s">
        <v>109</v>
      </c>
      <c r="K10" s="155"/>
      <c r="L10" s="155"/>
      <c r="M10" s="155"/>
      <c r="N10" s="155" t="s">
        <v>110</v>
      </c>
      <c r="O10" s="155"/>
      <c r="P10" s="748" t="s">
        <v>110</v>
      </c>
      <c r="Q10" s="748"/>
      <c r="R10" s="155"/>
      <c r="S10" s="155"/>
      <c r="T10" s="752" t="s">
        <v>109</v>
      </c>
      <c r="U10" s="752"/>
      <c r="V10" s="283"/>
    </row>
    <row r="11" spans="1:22" s="212" customFormat="1" ht="18.75" customHeight="1">
      <c r="A11" s="284" t="s">
        <v>262</v>
      </c>
      <c r="B11" s="285"/>
      <c r="C11" s="286"/>
      <c r="D11" s="285"/>
      <c r="E11" s="286"/>
      <c r="F11" s="287"/>
      <c r="G11" s="286"/>
      <c r="H11" s="287"/>
      <c r="I11" s="287"/>
      <c r="J11" s="287"/>
      <c r="K11" s="287"/>
      <c r="L11" s="287"/>
      <c r="M11" s="287"/>
      <c r="N11" s="287"/>
      <c r="O11" s="287"/>
      <c r="P11" s="287"/>
      <c r="Q11" s="287"/>
      <c r="R11" s="287"/>
      <c r="S11" s="287"/>
      <c r="T11" s="287"/>
      <c r="U11" s="287"/>
      <c r="V11" s="283"/>
    </row>
    <row r="12" spans="1:22" s="212" customFormat="1" ht="18.75" customHeight="1">
      <c r="A12" s="153" t="s">
        <v>259</v>
      </c>
      <c r="B12" s="282"/>
      <c r="C12" s="159"/>
      <c r="D12" s="282"/>
      <c r="E12" s="159"/>
      <c r="F12" s="248" t="s">
        <v>109</v>
      </c>
      <c r="G12" s="159"/>
      <c r="H12" s="155" t="s">
        <v>109</v>
      </c>
      <c r="I12" s="155"/>
      <c r="J12" s="155" t="s">
        <v>109</v>
      </c>
      <c r="K12" s="155"/>
      <c r="L12" s="155"/>
      <c r="M12" s="155"/>
      <c r="N12" s="155" t="s">
        <v>110</v>
      </c>
      <c r="O12" s="155"/>
      <c r="P12" s="748" t="s">
        <v>110</v>
      </c>
      <c r="Q12" s="748"/>
      <c r="R12" s="155"/>
      <c r="S12" s="155"/>
      <c r="T12" s="752" t="s">
        <v>109</v>
      </c>
      <c r="U12" s="752"/>
      <c r="V12" s="283"/>
    </row>
    <row r="13" spans="1:22" s="212" customFormat="1" ht="18.75" customHeight="1">
      <c r="A13" s="154" t="s">
        <v>111</v>
      </c>
      <c r="B13" s="282"/>
      <c r="C13" s="159"/>
      <c r="D13" s="282"/>
      <c r="E13" s="159"/>
      <c r="F13" s="288"/>
      <c r="G13" s="159"/>
      <c r="H13" s="289"/>
      <c r="I13" s="155"/>
      <c r="J13" s="289"/>
      <c r="K13" s="289"/>
      <c r="L13" s="289"/>
      <c r="M13" s="155"/>
      <c r="N13" s="289"/>
      <c r="O13" s="155"/>
      <c r="P13" s="753"/>
      <c r="Q13" s="753"/>
      <c r="R13" s="289"/>
      <c r="S13" s="155"/>
      <c r="T13" s="754"/>
      <c r="U13" s="754"/>
      <c r="V13" s="283"/>
    </row>
    <row r="14" spans="1:22" s="212" customFormat="1" ht="18.75" customHeight="1">
      <c r="A14" s="154" t="s">
        <v>431</v>
      </c>
      <c r="B14" s="282"/>
      <c r="C14" s="159"/>
      <c r="D14" s="282"/>
      <c r="E14" s="159"/>
      <c r="F14" s="421">
        <v>0</v>
      </c>
      <c r="G14" s="423"/>
      <c r="H14" s="499">
        <v>5652000</v>
      </c>
      <c r="I14" s="423"/>
      <c r="J14" s="459" t="s">
        <v>109</v>
      </c>
      <c r="K14" s="423"/>
      <c r="L14" s="423"/>
      <c r="M14" s="423"/>
      <c r="N14" s="459" t="s">
        <v>110</v>
      </c>
      <c r="O14" s="423"/>
      <c r="P14" s="740" t="s">
        <v>110</v>
      </c>
      <c r="Q14" s="740"/>
      <c r="R14" s="423"/>
      <c r="S14" s="423"/>
      <c r="T14" s="739">
        <v>5652000</v>
      </c>
      <c r="U14" s="739"/>
      <c r="V14" s="283"/>
    </row>
    <row r="15" spans="1:22" s="212" customFormat="1" ht="18.75" customHeight="1">
      <c r="A15" s="154" t="s">
        <v>112</v>
      </c>
      <c r="B15" s="282"/>
      <c r="C15" s="159"/>
      <c r="D15" s="282"/>
      <c r="E15" s="159"/>
      <c r="F15" s="248" t="s">
        <v>109</v>
      </c>
      <c r="G15" s="159"/>
      <c r="H15" s="155" t="s">
        <v>109</v>
      </c>
      <c r="I15" s="155"/>
      <c r="J15" s="155" t="s">
        <v>109</v>
      </c>
      <c r="K15" s="155"/>
      <c r="L15" s="155"/>
      <c r="M15" s="155"/>
      <c r="N15" s="155" t="s">
        <v>110</v>
      </c>
      <c r="O15" s="155"/>
      <c r="P15" s="748" t="s">
        <v>110</v>
      </c>
      <c r="Q15" s="748"/>
      <c r="R15" s="155"/>
      <c r="S15" s="155"/>
      <c r="T15" s="752" t="s">
        <v>109</v>
      </c>
      <c r="U15" s="752"/>
      <c r="V15" s="283"/>
    </row>
    <row r="16" spans="1:22" s="212" customFormat="1" ht="18.75" customHeight="1">
      <c r="A16" s="154" t="s">
        <v>113</v>
      </c>
      <c r="B16" s="282"/>
      <c r="C16" s="159"/>
      <c r="D16" s="282"/>
      <c r="E16" s="159"/>
      <c r="F16" s="248" t="s">
        <v>109</v>
      </c>
      <c r="G16" s="159"/>
      <c r="H16" s="155" t="s">
        <v>109</v>
      </c>
      <c r="I16" s="155"/>
      <c r="J16" s="155" t="s">
        <v>109</v>
      </c>
      <c r="K16" s="155"/>
      <c r="L16" s="155"/>
      <c r="M16" s="155"/>
      <c r="N16" s="155" t="s">
        <v>110</v>
      </c>
      <c r="O16" s="155"/>
      <c r="P16" s="748" t="s">
        <v>110</v>
      </c>
      <c r="Q16" s="748"/>
      <c r="R16" s="155"/>
      <c r="S16" s="155"/>
      <c r="T16" s="752" t="s">
        <v>109</v>
      </c>
      <c r="U16" s="752"/>
      <c r="V16" s="283"/>
    </row>
    <row r="17" spans="1:22" s="212" customFormat="1" ht="18.75" customHeight="1">
      <c r="A17" s="154" t="s">
        <v>114</v>
      </c>
      <c r="B17" s="282"/>
      <c r="C17" s="159"/>
      <c r="D17" s="282"/>
      <c r="E17" s="159"/>
      <c r="F17" s="247" t="s">
        <v>109</v>
      </c>
      <c r="G17" s="159"/>
      <c r="H17" s="246" t="s">
        <v>109</v>
      </c>
      <c r="I17" s="155"/>
      <c r="J17" s="246" t="s">
        <v>109</v>
      </c>
      <c r="K17" s="155"/>
      <c r="L17" s="155"/>
      <c r="M17" s="155"/>
      <c r="N17" s="246" t="s">
        <v>110</v>
      </c>
      <c r="O17" s="155"/>
      <c r="P17" s="749" t="s">
        <v>110</v>
      </c>
      <c r="Q17" s="749"/>
      <c r="R17" s="155"/>
      <c r="S17" s="155"/>
      <c r="T17" s="751" t="s">
        <v>109</v>
      </c>
      <c r="U17" s="751"/>
      <c r="V17" s="283"/>
    </row>
    <row r="18" spans="1:22" s="212" customFormat="1" ht="20.25" customHeight="1">
      <c r="A18" s="154"/>
      <c r="B18" s="282"/>
      <c r="C18" s="159"/>
      <c r="D18" s="282"/>
      <c r="E18" s="159"/>
      <c r="F18" s="247" t="s">
        <v>109</v>
      </c>
      <c r="G18" s="159"/>
      <c r="H18" s="426">
        <f>SUM(H14:H17)</f>
        <v>5652000</v>
      </c>
      <c r="I18" s="155"/>
      <c r="J18" s="426">
        <f>SUM(J14:J17)</f>
        <v>0</v>
      </c>
      <c r="K18" s="155"/>
      <c r="L18" s="155"/>
      <c r="M18" s="155"/>
      <c r="N18" s="426">
        <f>SUM(N14:N17)</f>
        <v>0</v>
      </c>
      <c r="O18" s="155"/>
      <c r="P18" s="745">
        <f>SUM(P14:Q17)</f>
        <v>0</v>
      </c>
      <c r="Q18" s="749"/>
      <c r="R18" s="155"/>
      <c r="S18" s="155"/>
      <c r="T18" s="750">
        <v>5652000</v>
      </c>
      <c r="U18" s="750"/>
      <c r="V18" s="283"/>
    </row>
    <row r="19" spans="1:22" s="212" customFormat="1" ht="18" customHeight="1">
      <c r="A19" s="284" t="s">
        <v>263</v>
      </c>
      <c r="B19" s="746"/>
      <c r="C19" s="746"/>
      <c r="D19" s="746"/>
      <c r="E19" s="290"/>
      <c r="F19" s="290"/>
      <c r="G19" s="290"/>
      <c r="H19" s="290"/>
      <c r="I19" s="290"/>
      <c r="J19" s="290"/>
      <c r="K19" s="290"/>
      <c r="L19" s="290"/>
      <c r="M19" s="290"/>
      <c r="N19" s="290"/>
      <c r="O19" s="290"/>
      <c r="P19" s="747"/>
      <c r="Q19" s="747"/>
      <c r="R19" s="290"/>
      <c r="S19" s="290"/>
      <c r="T19" s="747"/>
      <c r="U19" s="747"/>
      <c r="V19" s="291"/>
    </row>
    <row r="20" spans="1:22" s="212" customFormat="1" ht="19.5" customHeight="1">
      <c r="A20" s="154" t="s">
        <v>111</v>
      </c>
      <c r="B20" s="282"/>
      <c r="C20" s="159"/>
      <c r="D20" s="159"/>
      <c r="E20" s="159"/>
      <c r="F20" s="288"/>
      <c r="G20" s="159"/>
      <c r="H20" s="289"/>
      <c r="I20" s="155"/>
      <c r="J20" s="289"/>
      <c r="K20" s="289"/>
      <c r="L20" s="289"/>
      <c r="M20" s="155"/>
      <c r="N20" s="289"/>
      <c r="O20" s="155"/>
      <c r="P20" s="753"/>
      <c r="Q20" s="753"/>
      <c r="R20" s="289"/>
      <c r="S20" s="155"/>
      <c r="T20" s="754"/>
      <c r="U20" s="754"/>
      <c r="V20" s="283"/>
    </row>
    <row r="21" spans="1:22" s="212" customFormat="1" ht="19.5" customHeight="1">
      <c r="A21" s="154" t="s">
        <v>369</v>
      </c>
      <c r="B21" s="282"/>
      <c r="C21" s="159"/>
      <c r="D21" s="159"/>
      <c r="E21" s="159"/>
      <c r="F21" s="421">
        <v>253604</v>
      </c>
      <c r="G21" s="422"/>
      <c r="H21" s="423">
        <v>0</v>
      </c>
      <c r="I21" s="423"/>
      <c r="J21" s="423">
        <v>0</v>
      </c>
      <c r="K21" s="423"/>
      <c r="L21" s="423"/>
      <c r="M21" s="423"/>
      <c r="N21" s="423">
        <v>-101442</v>
      </c>
      <c r="O21" s="423"/>
      <c r="P21" s="740">
        <v>-2175</v>
      </c>
      <c r="Q21" s="740"/>
      <c r="R21" s="423"/>
      <c r="S21" s="423"/>
      <c r="T21" s="739">
        <f>F21+N21+P21</f>
        <v>149987</v>
      </c>
      <c r="U21" s="739"/>
      <c r="V21" s="283"/>
    </row>
    <row r="22" spans="1:22" s="212" customFormat="1" ht="19.5" customHeight="1">
      <c r="A22" s="154" t="s">
        <v>370</v>
      </c>
      <c r="B22" s="282"/>
      <c r="C22" s="159"/>
      <c r="D22" s="159"/>
      <c r="E22" s="159"/>
      <c r="F22" s="421">
        <v>0</v>
      </c>
      <c r="G22" s="422"/>
      <c r="H22" s="423">
        <v>0</v>
      </c>
      <c r="I22" s="423"/>
      <c r="J22" s="423">
        <v>0</v>
      </c>
      <c r="K22" s="423"/>
      <c r="L22" s="423"/>
      <c r="M22" s="423"/>
      <c r="N22" s="423">
        <v>0</v>
      </c>
      <c r="O22" s="423"/>
      <c r="P22" s="740">
        <v>0</v>
      </c>
      <c r="Q22" s="740"/>
      <c r="R22" s="423"/>
      <c r="S22" s="423"/>
      <c r="T22" s="739">
        <v>0</v>
      </c>
      <c r="U22" s="739"/>
      <c r="V22" s="283"/>
    </row>
    <row r="23" spans="1:22" s="212" customFormat="1" ht="19.5" customHeight="1">
      <c r="A23" s="154" t="s">
        <v>112</v>
      </c>
      <c r="B23" s="282"/>
      <c r="C23" s="159"/>
      <c r="D23" s="159"/>
      <c r="E23" s="159"/>
      <c r="F23" s="421" t="s">
        <v>109</v>
      </c>
      <c r="G23" s="422"/>
      <c r="H23" s="423" t="s">
        <v>109</v>
      </c>
      <c r="I23" s="423"/>
      <c r="J23" s="423" t="s">
        <v>109</v>
      </c>
      <c r="K23" s="423"/>
      <c r="L23" s="423"/>
      <c r="M23" s="423"/>
      <c r="N23" s="423" t="s">
        <v>110</v>
      </c>
      <c r="O23" s="423"/>
      <c r="P23" s="740" t="s">
        <v>110</v>
      </c>
      <c r="Q23" s="740"/>
      <c r="R23" s="423"/>
      <c r="S23" s="423"/>
      <c r="T23" s="739" t="s">
        <v>109</v>
      </c>
      <c r="U23" s="739"/>
      <c r="V23" s="283"/>
    </row>
    <row r="24" spans="1:22" s="212" customFormat="1" ht="19.5" customHeight="1">
      <c r="A24" s="154" t="s">
        <v>113</v>
      </c>
      <c r="B24" s="282"/>
      <c r="C24" s="159"/>
      <c r="D24" s="159"/>
      <c r="E24" s="159"/>
      <c r="F24" s="421" t="s">
        <v>109</v>
      </c>
      <c r="G24" s="422"/>
      <c r="H24" s="423" t="s">
        <v>109</v>
      </c>
      <c r="I24" s="424"/>
      <c r="J24" s="423" t="s">
        <v>109</v>
      </c>
      <c r="K24" s="423"/>
      <c r="L24" s="423"/>
      <c r="M24" s="424"/>
      <c r="N24" s="423" t="s">
        <v>110</v>
      </c>
      <c r="O24" s="424"/>
      <c r="P24" s="740" t="s">
        <v>110</v>
      </c>
      <c r="Q24" s="740"/>
      <c r="R24" s="423"/>
      <c r="S24" s="424"/>
      <c r="T24" s="739" t="s">
        <v>109</v>
      </c>
      <c r="U24" s="739"/>
      <c r="V24" s="280"/>
    </row>
    <row r="25" spans="1:22" s="212" customFormat="1" ht="19.5" customHeight="1">
      <c r="A25" s="154" t="s">
        <v>114</v>
      </c>
      <c r="B25" s="282"/>
      <c r="C25" s="159"/>
      <c r="D25" s="159"/>
      <c r="E25" s="159"/>
      <c r="F25" s="425" t="s">
        <v>109</v>
      </c>
      <c r="G25" s="422"/>
      <c r="H25" s="426" t="s">
        <v>109</v>
      </c>
      <c r="I25" s="424"/>
      <c r="J25" s="426" t="s">
        <v>109</v>
      </c>
      <c r="K25" s="423"/>
      <c r="L25" s="423"/>
      <c r="M25" s="424"/>
      <c r="N25" s="426" t="s">
        <v>110</v>
      </c>
      <c r="O25" s="424"/>
      <c r="P25" s="745" t="s">
        <v>110</v>
      </c>
      <c r="Q25" s="745"/>
      <c r="R25" s="423"/>
      <c r="S25" s="424"/>
      <c r="T25" s="741" t="s">
        <v>109</v>
      </c>
      <c r="U25" s="741"/>
      <c r="V25" s="280"/>
    </row>
    <row r="26" spans="1:22" s="212" customFormat="1" ht="19.5" customHeight="1">
      <c r="A26" s="154"/>
      <c r="B26" s="282"/>
      <c r="C26" s="159"/>
      <c r="D26" s="159"/>
      <c r="E26" s="159"/>
      <c r="F26" s="425">
        <f>SUM(F21:F25)</f>
        <v>253604</v>
      </c>
      <c r="G26" s="422"/>
      <c r="H26" s="425">
        <f>SUM(H21:H25)</f>
        <v>0</v>
      </c>
      <c r="I26" s="424"/>
      <c r="J26" s="425">
        <f>SUM(J21:J25)</f>
        <v>0</v>
      </c>
      <c r="K26" s="423"/>
      <c r="L26" s="423"/>
      <c r="M26" s="424"/>
      <c r="N26" s="425">
        <f>SUM(N21:N25)</f>
        <v>-101442</v>
      </c>
      <c r="O26" s="424"/>
      <c r="P26" s="742">
        <f t="shared" ref="P26" si="0">SUM(P21:P25)</f>
        <v>-2175</v>
      </c>
      <c r="Q26" s="742"/>
      <c r="R26" s="423"/>
      <c r="S26" s="424"/>
      <c r="T26" s="742">
        <f t="shared" ref="T26" si="1">SUM(T21:T25)</f>
        <v>149987</v>
      </c>
      <c r="U26" s="742"/>
      <c r="V26" s="280"/>
    </row>
    <row r="27" spans="1:22" s="212" customFormat="1" ht="21" customHeight="1">
      <c r="A27" s="245" t="s">
        <v>305</v>
      </c>
      <c r="B27" s="292"/>
      <c r="C27" s="293"/>
      <c r="D27" s="293"/>
      <c r="E27" s="293"/>
      <c r="F27" s="427">
        <f>F26+F19</f>
        <v>253604</v>
      </c>
      <c r="G27" s="428"/>
      <c r="H27" s="427">
        <f>H26+H18</f>
        <v>5652000</v>
      </c>
      <c r="I27" s="429"/>
      <c r="J27" s="427">
        <f>J26+J18</f>
        <v>0</v>
      </c>
      <c r="K27" s="430"/>
      <c r="L27" s="430"/>
      <c r="M27" s="429"/>
      <c r="N27" s="427">
        <f>N26+N18</f>
        <v>-101442</v>
      </c>
      <c r="O27" s="429"/>
      <c r="P27" s="744">
        <f>P26+P18</f>
        <v>-2175</v>
      </c>
      <c r="Q27" s="744"/>
      <c r="R27" s="430"/>
      <c r="S27" s="429"/>
      <c r="T27" s="744">
        <f t="shared" ref="T27" si="2">T26+T19</f>
        <v>149987</v>
      </c>
      <c r="U27" s="744"/>
      <c r="V27" s="280"/>
    </row>
    <row r="28" spans="1:22" s="212" customFormat="1" ht="20.25" customHeight="1">
      <c r="A28" s="154" t="s">
        <v>306</v>
      </c>
      <c r="B28" s="282"/>
      <c r="C28" s="159"/>
      <c r="D28" s="159"/>
      <c r="E28" s="159"/>
      <c r="F28" s="426">
        <f>F27</f>
        <v>253604</v>
      </c>
      <c r="G28" s="422"/>
      <c r="H28" s="426">
        <f>H27</f>
        <v>5652000</v>
      </c>
      <c r="I28" s="424"/>
      <c r="J28" s="426">
        <f>J27</f>
        <v>0</v>
      </c>
      <c r="K28" s="423"/>
      <c r="L28" s="423"/>
      <c r="M28" s="424"/>
      <c r="N28" s="426">
        <f>N27</f>
        <v>-101442</v>
      </c>
      <c r="O28" s="424"/>
      <c r="P28" s="743">
        <f t="shared" ref="P28" si="3">P27</f>
        <v>-2175</v>
      </c>
      <c r="Q28" s="743"/>
      <c r="R28" s="423"/>
      <c r="S28" s="424"/>
      <c r="T28" s="743">
        <f t="shared" ref="T28" si="4">T27</f>
        <v>149987</v>
      </c>
      <c r="U28" s="743"/>
      <c r="V28" s="280"/>
    </row>
    <row r="29" spans="1:22" s="212" customFormat="1" ht="20.25" customHeight="1">
      <c r="A29" s="154" t="s">
        <v>116</v>
      </c>
      <c r="B29" s="282"/>
      <c r="C29" s="159"/>
      <c r="D29" s="159"/>
      <c r="E29" s="159"/>
      <c r="F29" s="421">
        <v>0</v>
      </c>
      <c r="G29" s="431"/>
      <c r="H29" s="423"/>
      <c r="I29" s="424"/>
      <c r="J29" s="423"/>
      <c r="K29" s="423"/>
      <c r="L29" s="423"/>
      <c r="M29" s="424"/>
      <c r="N29" s="423"/>
      <c r="O29" s="424"/>
      <c r="P29" s="740"/>
      <c r="Q29" s="740"/>
      <c r="R29" s="423"/>
      <c r="S29" s="424"/>
      <c r="T29" s="739">
        <v>0</v>
      </c>
      <c r="U29" s="739"/>
      <c r="V29" s="280"/>
    </row>
    <row r="30" spans="1:22" s="212" customFormat="1" ht="20.25" customHeight="1">
      <c r="A30" s="154" t="s">
        <v>117</v>
      </c>
      <c r="B30" s="282"/>
      <c r="C30" s="159"/>
      <c r="D30" s="282"/>
      <c r="E30" s="159"/>
      <c r="F30" s="421">
        <f>F28-F31-F32</f>
        <v>201494</v>
      </c>
      <c r="G30" s="431"/>
      <c r="H30" s="432"/>
      <c r="I30" s="423"/>
      <c r="J30" s="432"/>
      <c r="K30" s="432"/>
      <c r="L30" s="432"/>
      <c r="M30" s="423"/>
      <c r="N30" s="432"/>
      <c r="O30" s="423"/>
      <c r="P30" s="737"/>
      <c r="Q30" s="737"/>
      <c r="R30" s="432"/>
      <c r="S30" s="423"/>
      <c r="T30" s="739">
        <f>T28-T31</f>
        <v>48546</v>
      </c>
      <c r="U30" s="739"/>
      <c r="V30" s="283"/>
    </row>
    <row r="31" spans="1:22" s="212" customFormat="1" ht="20.25" customHeight="1">
      <c r="A31" s="154" t="s">
        <v>118</v>
      </c>
      <c r="B31" s="282"/>
      <c r="C31" s="159"/>
      <c r="D31" s="282"/>
      <c r="E31" s="159"/>
      <c r="F31" s="421">
        <v>50721</v>
      </c>
      <c r="G31" s="431"/>
      <c r="H31" s="432"/>
      <c r="I31" s="423"/>
      <c r="J31" s="432"/>
      <c r="K31" s="432"/>
      <c r="L31" s="432"/>
      <c r="M31" s="423"/>
      <c r="N31" s="432"/>
      <c r="O31" s="423"/>
      <c r="P31" s="737"/>
      <c r="Q31" s="737"/>
      <c r="R31" s="432"/>
      <c r="S31" s="423"/>
      <c r="T31" s="739">
        <v>101441</v>
      </c>
      <c r="U31" s="739"/>
      <c r="V31" s="283"/>
    </row>
    <row r="32" spans="1:22" s="212" customFormat="1" ht="20.25" customHeight="1">
      <c r="A32" s="153" t="s">
        <v>119</v>
      </c>
      <c r="B32" s="282"/>
      <c r="C32" s="159"/>
      <c r="D32" s="282"/>
      <c r="E32" s="159"/>
      <c r="F32" s="425">
        <v>1389</v>
      </c>
      <c r="G32" s="431"/>
      <c r="H32" s="432"/>
      <c r="I32" s="423"/>
      <c r="J32" s="432"/>
      <c r="K32" s="432"/>
      <c r="L32" s="432"/>
      <c r="M32" s="423"/>
      <c r="N32" s="432"/>
      <c r="O32" s="423"/>
      <c r="P32" s="737"/>
      <c r="Q32" s="737"/>
      <c r="R32" s="432"/>
      <c r="S32" s="423"/>
      <c r="T32" s="741">
        <v>0</v>
      </c>
      <c r="U32" s="741"/>
      <c r="V32" s="283"/>
    </row>
    <row r="33" spans="1:22" s="212" customFormat="1" ht="20.25" customHeight="1" thickBot="1">
      <c r="A33" s="154" t="s">
        <v>107</v>
      </c>
      <c r="B33" s="282"/>
      <c r="C33" s="159"/>
      <c r="D33" s="282"/>
      <c r="E33" s="159"/>
      <c r="F33" s="433">
        <f>SUM(F29:F32)</f>
        <v>253604</v>
      </c>
      <c r="G33" s="431"/>
      <c r="H33" s="432"/>
      <c r="I33" s="423"/>
      <c r="J33" s="432"/>
      <c r="K33" s="432"/>
      <c r="L33" s="432"/>
      <c r="M33" s="423"/>
      <c r="N33" s="432"/>
      <c r="O33" s="423"/>
      <c r="P33" s="737"/>
      <c r="Q33" s="737"/>
      <c r="R33" s="432"/>
      <c r="S33" s="423"/>
      <c r="T33" s="738">
        <f>SUM(T29:U32)</f>
        <v>149987</v>
      </c>
      <c r="U33" s="738"/>
      <c r="V33" s="283"/>
    </row>
    <row r="34" spans="1:22" s="212" customFormat="1" ht="10.5" customHeight="1" thickTop="1">
      <c r="A34" s="250"/>
      <c r="B34" s="278"/>
      <c r="C34" s="278"/>
      <c r="D34" s="278"/>
      <c r="E34" s="278"/>
      <c r="F34" s="278"/>
      <c r="G34" s="278"/>
      <c r="H34" s="278"/>
      <c r="I34" s="278"/>
      <c r="J34" s="283"/>
      <c r="K34" s="294"/>
      <c r="L34" s="295"/>
      <c r="M34" s="295"/>
      <c r="N34" s="295"/>
      <c r="O34" s="295"/>
      <c r="R34" s="295"/>
      <c r="S34" s="295"/>
      <c r="T34" s="295"/>
      <c r="U34" s="295"/>
      <c r="V34" s="278"/>
    </row>
    <row r="35" spans="1:22" s="296" customFormat="1" ht="20.25" customHeight="1">
      <c r="A35" s="276" t="s">
        <v>313</v>
      </c>
      <c r="B35" s="278"/>
      <c r="C35" s="278"/>
      <c r="D35" s="278"/>
      <c r="E35" s="278"/>
      <c r="F35" s="277" t="s">
        <v>328</v>
      </c>
      <c r="G35" s="278"/>
      <c r="H35" s="277" t="s">
        <v>387</v>
      </c>
      <c r="I35" s="278"/>
      <c r="J35" s="283"/>
      <c r="K35" s="103"/>
      <c r="L35" s="278"/>
      <c r="M35" s="278"/>
      <c r="N35" s="278"/>
      <c r="O35" s="278"/>
      <c r="R35" s="278"/>
      <c r="S35" s="278"/>
      <c r="T35" s="278"/>
      <c r="U35" s="278"/>
      <c r="V35" s="278"/>
    </row>
    <row r="36" spans="1:22" s="296" customFormat="1" ht="21" customHeight="1">
      <c r="A36" s="250" t="s">
        <v>218</v>
      </c>
      <c r="E36" s="278"/>
      <c r="F36" s="444">
        <v>0</v>
      </c>
      <c r="G36" s="444"/>
      <c r="H36" s="444">
        <v>0</v>
      </c>
      <c r="V36" s="278"/>
    </row>
    <row r="37" spans="1:22" s="296" customFormat="1" ht="21.75" customHeight="1">
      <c r="A37" s="250" t="s">
        <v>261</v>
      </c>
      <c r="E37" s="278"/>
      <c r="F37" s="444">
        <v>0</v>
      </c>
      <c r="G37" s="444"/>
      <c r="H37" s="444">
        <v>0</v>
      </c>
      <c r="V37" s="278"/>
    </row>
    <row r="38" spans="1:22" s="296" customFormat="1" ht="19.5" customHeight="1">
      <c r="A38" s="250" t="s">
        <v>259</v>
      </c>
      <c r="E38" s="278"/>
      <c r="F38" s="444">
        <v>0</v>
      </c>
      <c r="G38" s="444"/>
      <c r="H38" s="444">
        <v>0</v>
      </c>
      <c r="V38" s="278"/>
    </row>
    <row r="39" spans="1:22" s="296" customFormat="1" ht="21.75">
      <c r="A39" s="102" t="s">
        <v>314</v>
      </c>
      <c r="E39" s="278"/>
      <c r="F39" s="444">
        <v>72593</v>
      </c>
      <c r="G39" s="444"/>
      <c r="H39" s="444">
        <v>100000</v>
      </c>
      <c r="V39" s="278"/>
    </row>
    <row r="40" spans="1:22" s="296" customFormat="1" ht="21.75">
      <c r="A40" s="102" t="s">
        <v>323</v>
      </c>
      <c r="E40" s="278"/>
      <c r="F40" s="444">
        <v>0</v>
      </c>
      <c r="G40" s="444"/>
      <c r="H40" s="444">
        <v>0</v>
      </c>
      <c r="V40" s="278"/>
    </row>
    <row r="41" spans="1:22" s="296" customFormat="1" ht="21.75">
      <c r="A41" s="102" t="s">
        <v>324</v>
      </c>
      <c r="E41" s="278"/>
      <c r="F41" s="444">
        <v>0</v>
      </c>
      <c r="G41" s="444"/>
      <c r="H41" s="444">
        <v>0</v>
      </c>
      <c r="V41" s="278"/>
    </row>
    <row r="42" spans="1:22" s="296" customFormat="1" ht="21.75">
      <c r="A42" s="102" t="s">
        <v>315</v>
      </c>
      <c r="E42" s="278"/>
      <c r="F42" s="444">
        <v>0</v>
      </c>
      <c r="G42" s="444"/>
      <c r="H42" s="444">
        <v>0</v>
      </c>
      <c r="V42" s="278"/>
    </row>
    <row r="43" spans="1:22" s="279" customFormat="1" ht="23.25" thickBot="1">
      <c r="E43" s="104"/>
      <c r="F43" s="449">
        <f>SUM(F36:F42)</f>
        <v>72593</v>
      </c>
      <c r="G43" s="450"/>
      <c r="H43" s="500">
        <f>SUM(H36:H42)</f>
        <v>100000</v>
      </c>
      <c r="T43" s="235">
        <v>15</v>
      </c>
      <c r="V43" s="104"/>
    </row>
    <row r="44" spans="1:22" ht="3.75" customHeight="1" thickTop="1">
      <c r="A44" s="119"/>
    </row>
  </sheetData>
  <mergeCells count="60">
    <mergeCell ref="A1:U1"/>
    <mergeCell ref="H6:L6"/>
    <mergeCell ref="H5:U5"/>
    <mergeCell ref="N6:R6"/>
    <mergeCell ref="A2:V2"/>
    <mergeCell ref="A3:V3"/>
    <mergeCell ref="T6:U6"/>
    <mergeCell ref="T22:U22"/>
    <mergeCell ref="T21:U21"/>
    <mergeCell ref="P10:Q10"/>
    <mergeCell ref="P12:Q12"/>
    <mergeCell ref="T10:U10"/>
    <mergeCell ref="T12:U12"/>
    <mergeCell ref="P20:Q20"/>
    <mergeCell ref="P18:Q18"/>
    <mergeCell ref="P14:Q14"/>
    <mergeCell ref="P15:Q15"/>
    <mergeCell ref="P21:Q21"/>
    <mergeCell ref="P22:Q22"/>
    <mergeCell ref="T20:U20"/>
    <mergeCell ref="P9:Q9"/>
    <mergeCell ref="P13:Q13"/>
    <mergeCell ref="T15:U15"/>
    <mergeCell ref="P7:Q7"/>
    <mergeCell ref="T7:U7"/>
    <mergeCell ref="T14:U14"/>
    <mergeCell ref="T13:U13"/>
    <mergeCell ref="T9:U9"/>
    <mergeCell ref="P8:Q8"/>
    <mergeCell ref="T8:U8"/>
    <mergeCell ref="B19:D19"/>
    <mergeCell ref="P19:Q19"/>
    <mergeCell ref="T19:U19"/>
    <mergeCell ref="P16:Q16"/>
    <mergeCell ref="P17:Q17"/>
    <mergeCell ref="T18:U18"/>
    <mergeCell ref="T17:U17"/>
    <mergeCell ref="T16:U16"/>
    <mergeCell ref="T25:U25"/>
    <mergeCell ref="T24:U24"/>
    <mergeCell ref="T23:U23"/>
    <mergeCell ref="P32:Q32"/>
    <mergeCell ref="P26:Q26"/>
    <mergeCell ref="T32:U32"/>
    <mergeCell ref="T28:U28"/>
    <mergeCell ref="T27:U27"/>
    <mergeCell ref="T26:U26"/>
    <mergeCell ref="P27:Q27"/>
    <mergeCell ref="P28:Q28"/>
    <mergeCell ref="P23:Q23"/>
    <mergeCell ref="P24:Q24"/>
    <mergeCell ref="P25:Q25"/>
    <mergeCell ref="P33:Q33"/>
    <mergeCell ref="T33:U33"/>
    <mergeCell ref="T31:U31"/>
    <mergeCell ref="P29:Q29"/>
    <mergeCell ref="P30:Q30"/>
    <mergeCell ref="P31:Q31"/>
    <mergeCell ref="T30:U30"/>
    <mergeCell ref="T29:U29"/>
  </mergeCells>
  <printOptions horizontalCentered="1"/>
  <pageMargins left="0.70866141732283472" right="0.70866141732283472" top="0.17" bottom="0.19685039370078741" header="0.17" footer="0.19685039370078741"/>
  <pageSetup paperSize="9" scale="66" orientation="landscape" r:id="rId1"/>
</worksheet>
</file>

<file path=xl/worksheets/sheet16.xml><?xml version="1.0" encoding="utf-8"?>
<worksheet xmlns="http://schemas.openxmlformats.org/spreadsheetml/2006/main" xmlns:r="http://schemas.openxmlformats.org/officeDocument/2006/relationships">
  <dimension ref="A1:Z34"/>
  <sheetViews>
    <sheetView rightToLeft="1" view="pageBreakPreview" topLeftCell="A31" zoomScale="110" zoomScaleSheetLayoutView="110" workbookViewId="0">
      <selection activeCell="O27" sqref="O27"/>
    </sheetView>
  </sheetViews>
  <sheetFormatPr defaultColWidth="20.7109375" defaultRowHeight="20.100000000000001" customHeight="1"/>
  <cols>
    <col min="1" max="1" width="30.28515625" style="3" customWidth="1"/>
    <col min="2" max="3" width="2.28515625" style="3" customWidth="1"/>
    <col min="4" max="4" width="10.5703125" style="3" customWidth="1"/>
    <col min="5" max="5" width="1.7109375" style="3" customWidth="1"/>
    <col min="6" max="6" width="9.5703125" style="3" customWidth="1"/>
    <col min="7" max="7" width="1.42578125" style="3" customWidth="1"/>
    <col min="8" max="8" width="8.42578125" style="3" customWidth="1"/>
    <col min="9" max="9" width="1.7109375" style="3" customWidth="1"/>
    <col min="10" max="10" width="7.7109375" style="3" customWidth="1"/>
    <col min="11" max="11" width="1.28515625" style="3" customWidth="1"/>
    <col min="12" max="12" width="10" style="3" customWidth="1"/>
    <col min="13" max="13" width="1.28515625" style="3" customWidth="1"/>
    <col min="14" max="14" width="7.42578125" style="3" customWidth="1"/>
    <col min="15" max="15" width="2.28515625" style="3" customWidth="1"/>
    <col min="16" max="16" width="8.28515625" style="3" customWidth="1"/>
    <col min="17" max="17" width="1.28515625" style="3" customWidth="1"/>
    <col min="18" max="18" width="8.28515625" style="3" customWidth="1"/>
    <col min="19" max="19" width="1.42578125" style="3" customWidth="1"/>
    <col min="20" max="20" width="8.28515625" style="3" customWidth="1"/>
    <col min="21" max="21" width="1.28515625" style="3" customWidth="1"/>
    <col min="22" max="22" width="8.28515625" style="3" customWidth="1"/>
    <col min="23" max="23" width="1.28515625" style="3" customWidth="1"/>
    <col min="24" max="24" width="11" style="3" customWidth="1"/>
    <col min="25" max="25" width="2" style="3" customWidth="1"/>
    <col min="26" max="26" width="8.28515625" style="3" customWidth="1"/>
    <col min="27" max="16384" width="20.7109375" style="3"/>
  </cols>
  <sheetData>
    <row r="1" spans="1:26" s="8" customFormat="1" ht="28.5">
      <c r="A1" s="649" t="s">
        <v>335</v>
      </c>
      <c r="B1" s="649"/>
      <c r="C1" s="649"/>
      <c r="D1" s="649"/>
      <c r="E1" s="649"/>
      <c r="F1" s="649"/>
      <c r="G1" s="649"/>
      <c r="H1" s="649"/>
      <c r="I1" s="649"/>
      <c r="J1" s="649"/>
      <c r="K1" s="649"/>
      <c r="L1" s="649"/>
      <c r="M1" s="649"/>
      <c r="N1" s="649"/>
      <c r="O1" s="649"/>
      <c r="P1" s="649"/>
      <c r="Q1" s="649"/>
      <c r="R1" s="649"/>
      <c r="S1" s="649"/>
      <c r="T1" s="649"/>
      <c r="U1" s="649"/>
      <c r="V1" s="649"/>
      <c r="W1" s="649"/>
      <c r="X1" s="649"/>
      <c r="Y1" s="649"/>
      <c r="Z1" s="649"/>
    </row>
    <row r="2" spans="1:26" s="8" customFormat="1" ht="28.5">
      <c r="A2" s="649" t="s">
        <v>155</v>
      </c>
      <c r="B2" s="649"/>
      <c r="C2" s="649"/>
      <c r="D2" s="649"/>
      <c r="E2" s="649"/>
      <c r="F2" s="649"/>
      <c r="G2" s="649"/>
      <c r="H2" s="649"/>
      <c r="I2" s="649"/>
      <c r="J2" s="649"/>
      <c r="K2" s="649"/>
      <c r="L2" s="649"/>
      <c r="M2" s="649"/>
      <c r="N2" s="649"/>
      <c r="O2" s="649"/>
      <c r="P2" s="649"/>
      <c r="Q2" s="649"/>
      <c r="R2" s="649"/>
      <c r="S2" s="649"/>
      <c r="T2" s="649"/>
      <c r="U2" s="649"/>
      <c r="V2" s="649"/>
      <c r="W2" s="649"/>
      <c r="X2" s="649"/>
      <c r="Y2" s="649"/>
      <c r="Z2" s="649"/>
    </row>
    <row r="3" spans="1:26" s="8" customFormat="1" ht="28.5">
      <c r="A3" s="649" t="s">
        <v>388</v>
      </c>
      <c r="B3" s="649"/>
      <c r="C3" s="649"/>
      <c r="D3" s="649"/>
      <c r="E3" s="649"/>
      <c r="F3" s="649"/>
      <c r="G3" s="649"/>
      <c r="H3" s="649"/>
      <c r="I3" s="649"/>
      <c r="J3" s="649"/>
      <c r="K3" s="649"/>
      <c r="L3" s="649"/>
      <c r="M3" s="649"/>
      <c r="N3" s="649"/>
      <c r="O3" s="649"/>
      <c r="P3" s="649"/>
      <c r="Q3" s="649"/>
      <c r="R3" s="649"/>
      <c r="S3" s="649"/>
      <c r="T3" s="649"/>
      <c r="U3" s="649"/>
      <c r="V3" s="649"/>
      <c r="W3" s="649"/>
      <c r="X3" s="649"/>
      <c r="Y3" s="649"/>
      <c r="Z3" s="649"/>
    </row>
    <row r="4" spans="1:26" ht="25.5" customHeight="1">
      <c r="A4" s="196" t="s">
        <v>292</v>
      </c>
      <c r="B4" s="59"/>
      <c r="C4" s="58"/>
      <c r="D4" s="58"/>
      <c r="E4" s="58"/>
      <c r="F4" s="58"/>
      <c r="G4" s="58"/>
      <c r="H4" s="58"/>
      <c r="I4" s="58"/>
      <c r="J4" s="58"/>
      <c r="K4" s="58"/>
      <c r="L4" s="58"/>
      <c r="M4" s="58"/>
      <c r="N4" s="58"/>
      <c r="O4" s="58"/>
      <c r="P4" s="58"/>
      <c r="Q4" s="58"/>
      <c r="R4" s="58"/>
      <c r="S4" s="58"/>
      <c r="T4" s="2"/>
    </row>
    <row r="5" spans="1:26" s="8" customFormat="1" ht="26.25" customHeight="1">
      <c r="A5" s="765" t="s">
        <v>181</v>
      </c>
      <c r="B5" s="765"/>
      <c r="C5" s="206"/>
      <c r="D5" s="759" t="s">
        <v>179</v>
      </c>
      <c r="E5" s="759"/>
      <c r="F5" s="759"/>
      <c r="G5" s="759"/>
      <c r="H5" s="759"/>
      <c r="I5" s="759"/>
      <c r="J5" s="759"/>
      <c r="K5" s="759"/>
      <c r="L5" s="759"/>
      <c r="M5" s="759"/>
      <c r="N5" s="759"/>
      <c r="O5" s="759"/>
      <c r="P5" s="759"/>
      <c r="Q5" s="92"/>
      <c r="R5" s="92"/>
      <c r="S5" s="92"/>
      <c r="T5" s="12"/>
    </row>
    <row r="6" spans="1:26" s="8" customFormat="1" ht="27" customHeight="1">
      <c r="A6" s="68" t="s">
        <v>183</v>
      </c>
      <c r="B6" s="68"/>
      <c r="C6" s="106"/>
      <c r="D6" s="764" t="s">
        <v>406</v>
      </c>
      <c r="E6" s="764"/>
      <c r="F6" s="764"/>
      <c r="G6" s="764"/>
      <c r="H6" s="764"/>
      <c r="I6" s="95"/>
      <c r="L6" s="763" t="s">
        <v>410</v>
      </c>
      <c r="M6" s="763"/>
      <c r="N6" s="763"/>
      <c r="O6" s="763"/>
      <c r="P6" s="763"/>
      <c r="T6" s="12"/>
    </row>
    <row r="7" spans="1:26" s="8" customFormat="1" ht="21.75" customHeight="1">
      <c r="A7" s="106" t="s">
        <v>184</v>
      </c>
      <c r="B7" s="106"/>
      <c r="C7" s="106"/>
      <c r="D7" s="764" t="s">
        <v>405</v>
      </c>
      <c r="E7" s="764"/>
      <c r="F7" s="764"/>
      <c r="G7" s="764"/>
      <c r="H7" s="764"/>
      <c r="I7" s="95"/>
      <c r="L7" s="762" t="s">
        <v>411</v>
      </c>
      <c r="M7" s="762"/>
      <c r="N7" s="762"/>
      <c r="O7" s="762"/>
      <c r="P7" s="762"/>
      <c r="T7" s="12"/>
    </row>
    <row r="8" spans="1:26" s="8" customFormat="1" ht="25.5" customHeight="1">
      <c r="A8" s="112" t="s">
        <v>407</v>
      </c>
      <c r="B8" s="112"/>
      <c r="C8" s="106"/>
      <c r="D8" s="762" t="s">
        <v>409</v>
      </c>
      <c r="E8" s="762"/>
      <c r="F8" s="762"/>
      <c r="G8" s="762"/>
      <c r="H8" s="762"/>
      <c r="I8" s="95"/>
      <c r="T8" s="12"/>
    </row>
    <row r="9" spans="1:26" s="8" customFormat="1" ht="26.25" customHeight="1">
      <c r="A9" s="112" t="s">
        <v>408</v>
      </c>
      <c r="B9" s="112"/>
      <c r="C9" s="106"/>
      <c r="I9" s="107"/>
      <c r="T9" s="12"/>
    </row>
    <row r="10" spans="1:26" s="8" customFormat="1" ht="2.25" customHeight="1">
      <c r="B10" s="108"/>
      <c r="C10" s="106"/>
      <c r="I10" s="107"/>
      <c r="T10" s="12"/>
    </row>
    <row r="11" spans="1:26" s="8" customFormat="1" ht="21" customHeight="1">
      <c r="A11" s="758" t="s">
        <v>294</v>
      </c>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row>
    <row r="12" spans="1:26" s="8" customFormat="1" ht="23.25" customHeight="1">
      <c r="A12" s="108"/>
      <c r="B12" s="108"/>
      <c r="C12" s="106"/>
      <c r="D12" s="724" t="s">
        <v>185</v>
      </c>
      <c r="E12" s="724"/>
      <c r="F12" s="724"/>
      <c r="G12" s="724"/>
      <c r="H12" s="724"/>
      <c r="I12" s="724"/>
      <c r="J12" s="724"/>
      <c r="K12" s="724"/>
      <c r="L12" s="724"/>
      <c r="M12" s="724"/>
      <c r="N12" s="724"/>
      <c r="O12" s="106"/>
      <c r="P12" s="724" t="s">
        <v>178</v>
      </c>
      <c r="Q12" s="724"/>
      <c r="R12" s="724"/>
      <c r="S12" s="724"/>
      <c r="T12" s="724"/>
      <c r="U12" s="724"/>
      <c r="V12" s="724"/>
      <c r="W12" s="724"/>
      <c r="X12" s="724"/>
      <c r="Y12" s="724"/>
      <c r="Z12" s="724"/>
    </row>
    <row r="13" spans="1:26" s="8" customFormat="1" ht="22.5" customHeight="1">
      <c r="A13" s="92"/>
      <c r="B13" s="92"/>
      <c r="C13" s="92"/>
      <c r="D13" s="110" t="s">
        <v>176</v>
      </c>
      <c r="E13" s="62"/>
      <c r="F13" s="110" t="s">
        <v>177</v>
      </c>
      <c r="G13" s="62"/>
      <c r="H13" s="110" t="s">
        <v>39</v>
      </c>
      <c r="I13" s="62"/>
      <c r="J13" s="110" t="s">
        <v>67</v>
      </c>
      <c r="K13" s="62"/>
      <c r="L13" s="110" t="s">
        <v>98</v>
      </c>
      <c r="M13" s="62"/>
      <c r="N13" s="110" t="s">
        <v>18</v>
      </c>
      <c r="O13" s="106"/>
      <c r="P13" s="110" t="s">
        <v>176</v>
      </c>
      <c r="Q13" s="62"/>
      <c r="R13" s="110" t="s">
        <v>177</v>
      </c>
      <c r="S13" s="62"/>
      <c r="T13" s="110" t="s">
        <v>39</v>
      </c>
      <c r="U13" s="62"/>
      <c r="V13" s="110" t="s">
        <v>67</v>
      </c>
      <c r="W13" s="62"/>
      <c r="X13" s="110" t="s">
        <v>98</v>
      </c>
      <c r="Y13" s="62"/>
      <c r="Z13" s="110" t="s">
        <v>18</v>
      </c>
    </row>
    <row r="14" spans="1:26" s="8" customFormat="1" ht="27.75" customHeight="1">
      <c r="A14" s="92"/>
      <c r="B14" s="92"/>
      <c r="C14" s="92"/>
      <c r="D14" s="90" t="s">
        <v>108</v>
      </c>
      <c r="E14" s="62"/>
      <c r="F14" s="90" t="s">
        <v>108</v>
      </c>
      <c r="G14" s="62"/>
      <c r="H14" s="62"/>
      <c r="I14" s="62"/>
      <c r="J14" s="62"/>
      <c r="K14" s="62"/>
      <c r="L14" s="90" t="s">
        <v>108</v>
      </c>
      <c r="M14" s="62"/>
      <c r="N14" s="90" t="s">
        <v>108</v>
      </c>
      <c r="O14" s="106"/>
      <c r="P14" s="90" t="s">
        <v>108</v>
      </c>
      <c r="Q14" s="62"/>
      <c r="R14" s="90" t="s">
        <v>108</v>
      </c>
      <c r="S14" s="62"/>
      <c r="T14" s="62"/>
      <c r="U14" s="62"/>
      <c r="V14" s="62"/>
      <c r="W14" s="62"/>
      <c r="X14" s="90" t="s">
        <v>108</v>
      </c>
      <c r="Y14" s="62"/>
      <c r="Z14" s="90" t="s">
        <v>108</v>
      </c>
    </row>
    <row r="15" spans="1:26" s="76" customFormat="1" ht="23.25" customHeight="1">
      <c r="A15" s="760" t="s">
        <v>38</v>
      </c>
      <c r="B15" s="760"/>
      <c r="C15" s="160"/>
      <c r="D15" s="451">
        <v>0</v>
      </c>
      <c r="E15" s="451"/>
      <c r="F15" s="451">
        <v>0</v>
      </c>
      <c r="G15" s="451"/>
      <c r="H15" s="451">
        <v>0</v>
      </c>
      <c r="I15" s="451"/>
      <c r="J15" s="451">
        <v>0</v>
      </c>
      <c r="K15" s="451"/>
      <c r="L15" s="451">
        <f>H15*F15/1000000</f>
        <v>0</v>
      </c>
      <c r="M15" s="451"/>
      <c r="N15" s="451">
        <f>L15+D15</f>
        <v>0</v>
      </c>
      <c r="O15" s="451"/>
      <c r="P15" s="451">
        <v>0</v>
      </c>
      <c r="Q15" s="451"/>
      <c r="R15" s="451">
        <v>0</v>
      </c>
      <c r="S15" s="451"/>
      <c r="T15" s="451">
        <v>0</v>
      </c>
      <c r="U15" s="451"/>
      <c r="V15" s="451">
        <v>0</v>
      </c>
      <c r="W15" s="451"/>
      <c r="X15" s="451">
        <f>T15*R15/1000000</f>
        <v>0</v>
      </c>
      <c r="Y15" s="451"/>
      <c r="Z15" s="451">
        <f>X15+P15</f>
        <v>0</v>
      </c>
    </row>
    <row r="16" spans="1:26" s="76" customFormat="1" ht="23.25" customHeight="1">
      <c r="A16" s="760" t="s">
        <v>37</v>
      </c>
      <c r="B16" s="760"/>
      <c r="C16" s="160"/>
      <c r="D16" s="451">
        <v>0</v>
      </c>
      <c r="E16" s="451"/>
      <c r="F16" s="451">
        <v>0</v>
      </c>
      <c r="G16" s="451"/>
      <c r="H16" s="451">
        <v>0</v>
      </c>
      <c r="I16" s="451"/>
      <c r="J16" s="451">
        <v>0</v>
      </c>
      <c r="K16" s="451"/>
      <c r="L16" s="451">
        <v>0</v>
      </c>
      <c r="M16" s="451"/>
      <c r="N16" s="451">
        <f>L16+D16</f>
        <v>0</v>
      </c>
      <c r="O16" s="451"/>
      <c r="P16" s="451">
        <v>0</v>
      </c>
      <c r="Q16" s="451"/>
      <c r="R16" s="451">
        <v>0</v>
      </c>
      <c r="S16" s="451"/>
      <c r="T16" s="451">
        <v>0</v>
      </c>
      <c r="U16" s="451"/>
      <c r="V16" s="451">
        <v>0</v>
      </c>
      <c r="W16" s="451"/>
      <c r="X16" s="451">
        <v>0</v>
      </c>
      <c r="Y16" s="451"/>
      <c r="Z16" s="451">
        <f>X16+P16</f>
        <v>0</v>
      </c>
    </row>
    <row r="17" spans="1:26" s="76" customFormat="1" ht="23.25" customHeight="1">
      <c r="A17" s="760" t="s">
        <v>36</v>
      </c>
      <c r="B17" s="760"/>
      <c r="C17" s="160"/>
      <c r="D17" s="451">
        <v>0</v>
      </c>
      <c r="E17" s="451"/>
      <c r="F17" s="451">
        <v>0</v>
      </c>
      <c r="G17" s="451"/>
      <c r="H17" s="451">
        <v>0</v>
      </c>
      <c r="I17" s="451"/>
      <c r="J17" s="451">
        <v>0</v>
      </c>
      <c r="K17" s="451"/>
      <c r="L17" s="451">
        <v>0</v>
      </c>
      <c r="M17" s="451"/>
      <c r="N17" s="451">
        <f>L17+D17</f>
        <v>0</v>
      </c>
      <c r="O17" s="451"/>
      <c r="P17" s="451">
        <v>0</v>
      </c>
      <c r="Q17" s="451"/>
      <c r="R17" s="451">
        <v>0</v>
      </c>
      <c r="S17" s="451"/>
      <c r="T17" s="451" t="s">
        <v>380</v>
      </c>
      <c r="U17" s="451"/>
      <c r="V17" s="451">
        <v>0</v>
      </c>
      <c r="W17" s="451"/>
      <c r="X17" s="451">
        <v>0</v>
      </c>
      <c r="Y17" s="451"/>
      <c r="Z17" s="451">
        <f>X17+P17</f>
        <v>0</v>
      </c>
    </row>
    <row r="18" spans="1:26" s="76" customFormat="1" ht="23.25" customHeight="1">
      <c r="A18" s="760" t="s">
        <v>32</v>
      </c>
      <c r="B18" s="760"/>
      <c r="C18" s="160"/>
      <c r="D18" s="451" t="s">
        <v>166</v>
      </c>
      <c r="E18" s="451"/>
      <c r="F18" s="451" t="s">
        <v>166</v>
      </c>
      <c r="G18" s="451"/>
      <c r="H18" s="451" t="s">
        <v>166</v>
      </c>
      <c r="I18" s="451"/>
      <c r="J18" s="451" t="s">
        <v>166</v>
      </c>
      <c r="K18" s="451"/>
      <c r="L18" s="451" t="s">
        <v>166</v>
      </c>
      <c r="M18" s="451"/>
      <c r="N18" s="451" t="s">
        <v>166</v>
      </c>
      <c r="O18" s="451"/>
      <c r="P18" s="451" t="s">
        <v>166</v>
      </c>
      <c r="Q18" s="451"/>
      <c r="R18" s="451" t="s">
        <v>166</v>
      </c>
      <c r="S18" s="451"/>
      <c r="T18" s="451" t="s">
        <v>166</v>
      </c>
      <c r="U18" s="451"/>
      <c r="V18" s="451" t="s">
        <v>166</v>
      </c>
      <c r="W18" s="451"/>
      <c r="X18" s="451" t="s">
        <v>166</v>
      </c>
      <c r="Y18" s="451"/>
      <c r="Z18" s="451" t="s">
        <v>166</v>
      </c>
    </row>
    <row r="19" spans="1:26" s="76" customFormat="1" ht="23.25" customHeight="1" thickBot="1">
      <c r="A19" s="760" t="s">
        <v>18</v>
      </c>
      <c r="B19" s="760"/>
      <c r="C19" s="160"/>
      <c r="D19" s="452">
        <f>SUM(D15:D18)</f>
        <v>0</v>
      </c>
      <c r="E19" s="451"/>
      <c r="F19" s="452">
        <f>SUM(F15:F18)</f>
        <v>0</v>
      </c>
      <c r="G19" s="451"/>
      <c r="H19" s="452" t="s">
        <v>166</v>
      </c>
      <c r="I19" s="452"/>
      <c r="J19" s="452" t="s">
        <v>166</v>
      </c>
      <c r="K19" s="451"/>
      <c r="L19" s="452">
        <f>SUM(L15:L18)</f>
        <v>0</v>
      </c>
      <c r="M19" s="451"/>
      <c r="N19" s="452">
        <f>SUM(N15:N18)</f>
        <v>0</v>
      </c>
      <c r="O19" s="451"/>
      <c r="P19" s="452">
        <f>SUM(P15:P18)</f>
        <v>0</v>
      </c>
      <c r="Q19" s="451"/>
      <c r="R19" s="452">
        <f>SUM(R15:R18)</f>
        <v>0</v>
      </c>
      <c r="S19" s="451"/>
      <c r="T19" s="452" t="s">
        <v>166</v>
      </c>
      <c r="U19" s="452"/>
      <c r="V19" s="452" t="s">
        <v>166</v>
      </c>
      <c r="W19" s="451"/>
      <c r="X19" s="452">
        <f>SUM(X15:X18)</f>
        <v>0</v>
      </c>
      <c r="Y19" s="451"/>
      <c r="Z19" s="452">
        <f>SUM(Z15:Z18)</f>
        <v>0</v>
      </c>
    </row>
    <row r="20" spans="1:26" s="8" customFormat="1" ht="13.5" customHeight="1" thickTop="1">
      <c r="A20" s="108"/>
      <c r="B20" s="108"/>
      <c r="C20" s="106"/>
      <c r="D20" s="107"/>
      <c r="E20" s="107"/>
      <c r="F20" s="107"/>
      <c r="G20" s="107"/>
      <c r="H20" s="107"/>
      <c r="I20" s="107"/>
      <c r="J20" s="107"/>
      <c r="K20" s="107"/>
      <c r="L20" s="109"/>
      <c r="M20" s="109"/>
      <c r="N20" s="106"/>
      <c r="O20" s="106"/>
      <c r="P20" s="106"/>
      <c r="Q20" s="106"/>
      <c r="R20" s="106"/>
      <c r="S20" s="106"/>
      <c r="T20" s="12"/>
    </row>
    <row r="21" spans="1:26" s="120" customFormat="1" ht="31.5" customHeight="1">
      <c r="A21" s="761" t="s">
        <v>401</v>
      </c>
      <c r="B21" s="761"/>
      <c r="C21" s="761"/>
      <c r="D21" s="761"/>
      <c r="E21" s="761"/>
      <c r="F21" s="761"/>
      <c r="G21" s="761"/>
      <c r="H21" s="761"/>
      <c r="I21" s="761"/>
      <c r="J21" s="761"/>
      <c r="K21" s="761"/>
      <c r="L21" s="761"/>
      <c r="M21" s="203"/>
      <c r="N21" s="204"/>
      <c r="O21" s="204"/>
      <c r="P21" s="204"/>
      <c r="Q21" s="204"/>
      <c r="R21" s="204"/>
      <c r="S21" s="204"/>
      <c r="T21" s="205"/>
    </row>
    <row r="22" spans="1:26" s="8" customFormat="1" ht="20.100000000000001" customHeight="1">
      <c r="A22" s="63" t="s">
        <v>10</v>
      </c>
      <c r="B22" s="62"/>
      <c r="C22" s="106"/>
      <c r="D22" s="724" t="s">
        <v>180</v>
      </c>
      <c r="E22" s="724"/>
      <c r="F22" s="724"/>
      <c r="G22" s="724"/>
      <c r="H22" s="724"/>
      <c r="I22" s="724"/>
      <c r="J22" s="724"/>
      <c r="K22" s="724"/>
      <c r="L22" s="724"/>
      <c r="M22" s="62"/>
      <c r="N22" s="92"/>
      <c r="O22" s="92"/>
      <c r="P22" s="92"/>
      <c r="Q22" s="92"/>
      <c r="W22" s="193"/>
    </row>
    <row r="23" spans="1:26" s="8" customFormat="1" ht="25.5" customHeight="1">
      <c r="A23" s="106"/>
      <c r="B23" s="106"/>
      <c r="C23" s="106"/>
      <c r="D23" s="110" t="s">
        <v>35</v>
      </c>
      <c r="E23" s="62"/>
      <c r="F23" s="110" t="s">
        <v>34</v>
      </c>
      <c r="G23" s="62"/>
      <c r="H23" s="110" t="s">
        <v>33</v>
      </c>
      <c r="I23" s="62"/>
      <c r="J23" s="110" t="s">
        <v>32</v>
      </c>
      <c r="K23" s="62"/>
      <c r="L23" s="110" t="s">
        <v>18</v>
      </c>
      <c r="M23" s="62"/>
      <c r="P23" s="192"/>
      <c r="Q23" s="192"/>
      <c r="R23" s="759" t="s">
        <v>269</v>
      </c>
      <c r="S23" s="759"/>
      <c r="T23" s="759"/>
      <c r="U23" s="759"/>
      <c r="V23" s="759"/>
      <c r="W23" s="759"/>
      <c r="X23" s="759"/>
    </row>
    <row r="24" spans="1:26" s="8" customFormat="1" ht="19.5" customHeight="1">
      <c r="A24" s="106"/>
      <c r="B24" s="106"/>
      <c r="C24" s="106"/>
      <c r="D24" s="90" t="s">
        <v>108</v>
      </c>
      <c r="E24" s="62"/>
      <c r="F24" s="90" t="s">
        <v>108</v>
      </c>
      <c r="G24" s="62"/>
      <c r="H24" s="90" t="s">
        <v>108</v>
      </c>
      <c r="I24" s="62"/>
      <c r="J24" s="90" t="s">
        <v>108</v>
      </c>
      <c r="K24" s="62"/>
      <c r="L24" s="90" t="s">
        <v>108</v>
      </c>
      <c r="M24" s="62"/>
      <c r="R24" s="725" t="s">
        <v>328</v>
      </c>
      <c r="S24" s="725"/>
      <c r="T24" s="725"/>
      <c r="U24" s="98"/>
      <c r="V24" s="725" t="s">
        <v>327</v>
      </c>
      <c r="W24" s="725"/>
      <c r="X24" s="725"/>
    </row>
    <row r="25" spans="1:26" s="8" customFormat="1" ht="23.25" customHeight="1">
      <c r="A25" s="466" t="s">
        <v>402</v>
      </c>
      <c r="B25" s="68"/>
      <c r="C25" s="106"/>
      <c r="D25" s="106">
        <v>0</v>
      </c>
      <c r="E25" s="106"/>
      <c r="F25" s="106">
        <v>0</v>
      </c>
      <c r="G25" s="106"/>
      <c r="H25" s="106">
        <v>0</v>
      </c>
      <c r="I25" s="106"/>
      <c r="J25" s="106">
        <v>0</v>
      </c>
      <c r="K25" s="106"/>
      <c r="L25" s="106">
        <f>SUM(D25:J25)</f>
        <v>0</v>
      </c>
      <c r="M25" s="106"/>
      <c r="R25" s="198" t="s">
        <v>280</v>
      </c>
      <c r="S25" s="198"/>
      <c r="T25" s="198" t="s">
        <v>281</v>
      </c>
      <c r="U25" s="98"/>
      <c r="V25" s="198" t="s">
        <v>280</v>
      </c>
      <c r="W25" s="128"/>
      <c r="X25" s="198" t="s">
        <v>281</v>
      </c>
    </row>
    <row r="26" spans="1:26" s="8" customFormat="1" ht="25.5" customHeight="1" thickBot="1">
      <c r="A26" s="445" t="s">
        <v>381</v>
      </c>
      <c r="B26" s="68"/>
      <c r="C26" s="106"/>
      <c r="D26" s="106">
        <v>0</v>
      </c>
      <c r="E26" s="106"/>
      <c r="F26" s="106">
        <v>0</v>
      </c>
      <c r="G26" s="106"/>
      <c r="H26" s="106"/>
      <c r="I26" s="106"/>
      <c r="J26" s="106">
        <v>0</v>
      </c>
      <c r="K26" s="106"/>
      <c r="L26" s="441">
        <v>0</v>
      </c>
      <c r="M26" s="106"/>
      <c r="R26" s="453" t="s">
        <v>201</v>
      </c>
      <c r="S26" s="454"/>
      <c r="T26" s="456">
        <v>0</v>
      </c>
      <c r="U26" s="454"/>
      <c r="V26" s="453" t="s">
        <v>201</v>
      </c>
      <c r="W26" s="455"/>
      <c r="X26" s="456">
        <v>0</v>
      </c>
    </row>
    <row r="27" spans="1:26" s="8" customFormat="1" ht="25.5" customHeight="1" thickTop="1" thickBot="1">
      <c r="A27" s="201" t="s">
        <v>31</v>
      </c>
      <c r="B27" s="68"/>
      <c r="C27" s="106"/>
      <c r="D27" s="111">
        <f>SUM(D25:D26)</f>
        <v>0</v>
      </c>
      <c r="E27" s="106"/>
      <c r="F27" s="111">
        <f>SUM(F25:F26)</f>
        <v>0</v>
      </c>
      <c r="G27" s="106"/>
      <c r="H27" s="111">
        <f>SUM(H25:H26)</f>
        <v>0</v>
      </c>
      <c r="I27" s="106"/>
      <c r="J27" s="111">
        <f>SUM(J25:J26)</f>
        <v>0</v>
      </c>
      <c r="K27" s="106"/>
      <c r="L27" s="111">
        <f>SUM(L25:L26)</f>
        <v>0</v>
      </c>
      <c r="M27" s="106"/>
    </row>
    <row r="28" spans="1:26" ht="14.25" customHeight="1" thickTop="1">
      <c r="A28" s="9"/>
      <c r="B28" s="9"/>
      <c r="C28" s="5"/>
      <c r="D28" s="5"/>
      <c r="E28" s="5"/>
      <c r="F28" s="5"/>
      <c r="G28" s="5"/>
      <c r="H28" s="5"/>
      <c r="I28" s="5"/>
      <c r="J28" s="5"/>
      <c r="K28" s="5"/>
      <c r="L28" s="5"/>
      <c r="M28" s="5"/>
      <c r="N28" s="5"/>
      <c r="O28" s="5"/>
      <c r="P28" s="5"/>
      <c r="Q28" s="5"/>
      <c r="R28" s="5"/>
      <c r="S28" s="5"/>
      <c r="T28" s="5"/>
    </row>
    <row r="29" spans="1:26" ht="20.100000000000001" customHeight="1">
      <c r="A29" s="161" t="s">
        <v>182</v>
      </c>
      <c r="B29" s="94"/>
      <c r="C29" s="5"/>
      <c r="D29" s="5"/>
      <c r="E29" s="5"/>
      <c r="F29" s="5"/>
      <c r="G29" s="5"/>
      <c r="H29" s="5"/>
      <c r="I29" s="5"/>
      <c r="J29" s="5"/>
      <c r="K29" s="5"/>
      <c r="L29" s="5"/>
      <c r="M29" s="5"/>
      <c r="N29" s="5"/>
      <c r="O29" s="5"/>
      <c r="P29" s="5"/>
      <c r="Q29" s="5"/>
      <c r="R29" s="5"/>
      <c r="S29" s="5"/>
      <c r="T29" s="5"/>
    </row>
    <row r="30" spans="1:26" ht="5.25" customHeight="1">
      <c r="A30" s="162"/>
      <c r="B30" s="9"/>
      <c r="C30" s="5"/>
      <c r="D30" s="5"/>
      <c r="E30" s="5"/>
      <c r="F30" s="5"/>
      <c r="G30" s="5"/>
      <c r="H30" s="5"/>
      <c r="I30" s="5"/>
      <c r="J30" s="5"/>
      <c r="K30" s="5"/>
      <c r="L30" s="5"/>
      <c r="M30" s="5"/>
      <c r="N30" s="5"/>
      <c r="O30" s="5"/>
      <c r="P30" s="5"/>
      <c r="Q30" s="5"/>
      <c r="R30" s="5"/>
      <c r="S30" s="5"/>
      <c r="T30" s="5"/>
    </row>
    <row r="31" spans="1:26" s="139" customFormat="1" ht="20.100000000000001" customHeight="1">
      <c r="A31" s="443" t="s">
        <v>382</v>
      </c>
      <c r="B31" s="52"/>
      <c r="C31" s="133"/>
      <c r="D31" s="133"/>
      <c r="E31" s="133"/>
      <c r="F31" s="133"/>
      <c r="G31" s="133"/>
      <c r="H31" s="133"/>
      <c r="I31" s="133"/>
      <c r="J31" s="133"/>
      <c r="K31" s="133"/>
      <c r="L31" s="133"/>
      <c r="M31" s="133"/>
      <c r="N31" s="133"/>
      <c r="O31" s="133"/>
      <c r="P31" s="133"/>
      <c r="Q31" s="133"/>
      <c r="R31" s="133"/>
      <c r="S31" s="133"/>
      <c r="T31" s="133"/>
    </row>
    <row r="32" spans="1:26" ht="20.100000000000001" customHeight="1">
      <c r="A32" s="10"/>
      <c r="B32" s="10"/>
      <c r="C32" s="2"/>
      <c r="D32" s="2"/>
      <c r="E32" s="2"/>
      <c r="F32" s="2"/>
      <c r="G32" s="2"/>
      <c r="H32" s="2"/>
      <c r="I32" s="2"/>
      <c r="J32" s="2"/>
      <c r="K32" s="2"/>
      <c r="L32" s="2"/>
      <c r="M32" s="2"/>
      <c r="N32" s="2"/>
      <c r="O32" s="2"/>
      <c r="P32" s="2"/>
      <c r="Q32" s="2"/>
      <c r="R32" s="2"/>
      <c r="S32" s="2"/>
      <c r="T32" s="2"/>
    </row>
    <row r="33" spans="1:20" ht="20.100000000000001" customHeight="1">
      <c r="A33" s="443" t="s">
        <v>383</v>
      </c>
      <c r="B33" s="757" t="s">
        <v>384</v>
      </c>
      <c r="C33" s="757"/>
      <c r="D33" s="757"/>
      <c r="E33" s="757"/>
      <c r="F33" s="757"/>
      <c r="G33" s="757"/>
      <c r="H33" s="757"/>
      <c r="I33" s="757"/>
      <c r="J33" s="757"/>
      <c r="K33" s="757"/>
      <c r="L33" s="757"/>
      <c r="M33" s="757"/>
      <c r="N33" s="757"/>
      <c r="O33" s="2"/>
      <c r="P33" s="2"/>
      <c r="Q33" s="2"/>
      <c r="R33" s="2"/>
      <c r="S33" s="2"/>
      <c r="T33" s="2"/>
    </row>
    <row r="34" spans="1:20" s="139" customFormat="1" ht="31.5" customHeight="1">
      <c r="A34" s="125"/>
      <c r="B34" s="125"/>
      <c r="C34" s="133"/>
      <c r="D34" s="133"/>
      <c r="E34" s="133"/>
      <c r="F34" s="133"/>
      <c r="G34" s="133"/>
      <c r="H34" s="133"/>
      <c r="I34" s="133"/>
      <c r="J34" s="133"/>
      <c r="K34" s="133"/>
      <c r="L34" s="13">
        <v>16</v>
      </c>
      <c r="M34" s="133"/>
      <c r="O34" s="133"/>
      <c r="P34" s="133"/>
      <c r="Q34" s="133"/>
      <c r="R34" s="133"/>
      <c r="S34" s="138"/>
      <c r="T34" s="133"/>
    </row>
  </sheetData>
  <mergeCells count="24">
    <mergeCell ref="A1:Z1"/>
    <mergeCell ref="A2:Z2"/>
    <mergeCell ref="A3:Z3"/>
    <mergeCell ref="D8:H8"/>
    <mergeCell ref="L7:P7"/>
    <mergeCell ref="L6:P6"/>
    <mergeCell ref="D7:H7"/>
    <mergeCell ref="D6:H6"/>
    <mergeCell ref="A5:B5"/>
    <mergeCell ref="D5:P5"/>
    <mergeCell ref="B33:N33"/>
    <mergeCell ref="A11:Z11"/>
    <mergeCell ref="R24:T24"/>
    <mergeCell ref="V24:X24"/>
    <mergeCell ref="R23:X23"/>
    <mergeCell ref="D12:N12"/>
    <mergeCell ref="A18:B18"/>
    <mergeCell ref="P12:Z12"/>
    <mergeCell ref="D22:L22"/>
    <mergeCell ref="A15:B15"/>
    <mergeCell ref="A16:B16"/>
    <mergeCell ref="A19:B19"/>
    <mergeCell ref="A17:B17"/>
    <mergeCell ref="A21:L21"/>
  </mergeCells>
  <printOptions horizontalCentered="1"/>
  <pageMargins left="0.39370078740157483" right="0.39370078740157483" top="0.17" bottom="0.19685039370078741" header="0" footer="0"/>
  <pageSetup paperSize="9" scale="76" orientation="landscape" r:id="rId1"/>
  <headerFooter alignWithMargins="0"/>
  <rowBreaks count="1" manualBreakCount="1">
    <brk id="34" max="25" man="1"/>
  </rowBreaks>
  <legacyDrawing r:id="rId2"/>
</worksheet>
</file>

<file path=xl/worksheets/sheet17.xml><?xml version="1.0" encoding="utf-8"?>
<worksheet xmlns="http://schemas.openxmlformats.org/spreadsheetml/2006/main" xmlns:r="http://schemas.openxmlformats.org/officeDocument/2006/relationships">
  <sheetPr codeName="Sheet1"/>
  <dimension ref="A1:J43"/>
  <sheetViews>
    <sheetView rightToLeft="1" view="pageBreakPreview" zoomScale="110" zoomScaleSheetLayoutView="110" workbookViewId="0">
      <selection activeCell="B29" sqref="B29"/>
    </sheetView>
  </sheetViews>
  <sheetFormatPr defaultRowHeight="22.5"/>
  <cols>
    <col min="1" max="1" width="0.5703125" style="1" customWidth="1"/>
    <col min="2" max="2" width="52.28515625" style="18" customWidth="1"/>
    <col min="3" max="3" width="12.28515625" style="1" customWidth="1"/>
    <col min="4" max="4" width="2.140625" style="1" customWidth="1"/>
    <col min="5" max="5" width="13.140625" style="1" customWidth="1"/>
    <col min="6" max="16384" width="9.140625" style="1"/>
  </cols>
  <sheetData>
    <row r="1" spans="1:9" ht="28.5">
      <c r="A1" s="13"/>
      <c r="B1" s="649" t="s">
        <v>335</v>
      </c>
      <c r="C1" s="649"/>
      <c r="D1" s="649"/>
      <c r="E1" s="649"/>
      <c r="F1" s="14"/>
      <c r="G1" s="14"/>
      <c r="H1" s="14"/>
      <c r="I1" s="14"/>
    </row>
    <row r="2" spans="1:9" ht="28.5">
      <c r="A2" s="13"/>
      <c r="B2" s="649" t="s">
        <v>155</v>
      </c>
      <c r="C2" s="649"/>
      <c r="D2" s="649"/>
      <c r="E2" s="649"/>
      <c r="F2" s="14"/>
      <c r="G2" s="14"/>
      <c r="H2" s="14"/>
      <c r="I2" s="14"/>
    </row>
    <row r="3" spans="1:9" ht="28.5">
      <c r="A3" s="13"/>
      <c r="B3" s="649" t="s">
        <v>388</v>
      </c>
      <c r="C3" s="649"/>
      <c r="D3" s="649"/>
      <c r="E3" s="649"/>
      <c r="F3" s="14"/>
      <c r="G3" s="14"/>
      <c r="H3" s="14"/>
      <c r="I3" s="14"/>
    </row>
    <row r="4" spans="1:9" ht="28.5">
      <c r="A4" s="13"/>
      <c r="B4" s="197" t="s">
        <v>293</v>
      </c>
      <c r="C4" s="124"/>
      <c r="D4" s="124"/>
      <c r="E4" s="124"/>
      <c r="F4" s="14"/>
      <c r="G4" s="14"/>
      <c r="H4" s="14"/>
      <c r="I4" s="14"/>
    </row>
    <row r="5" spans="1:9" s="20" customFormat="1" ht="11.25" customHeight="1">
      <c r="A5" s="19"/>
      <c r="B5" s="725" t="s">
        <v>10</v>
      </c>
      <c r="C5" s="725" t="s">
        <v>387</v>
      </c>
      <c r="D5" s="57"/>
      <c r="E5" s="725" t="s">
        <v>328</v>
      </c>
      <c r="F5" s="15"/>
      <c r="G5" s="15"/>
      <c r="H5" s="15"/>
      <c r="I5" s="15"/>
    </row>
    <row r="6" spans="1:9" s="20" customFormat="1" ht="11.25" customHeight="1">
      <c r="A6" s="19"/>
      <c r="B6" s="767"/>
      <c r="C6" s="725"/>
      <c r="D6" s="57"/>
      <c r="E6" s="725"/>
      <c r="F6" s="15"/>
      <c r="G6" s="15"/>
      <c r="H6" s="15"/>
      <c r="I6" s="15"/>
    </row>
    <row r="7" spans="1:9" s="20" customFormat="1" ht="11.25" customHeight="1">
      <c r="A7" s="19"/>
      <c r="B7" s="767"/>
      <c r="C7" s="726"/>
      <c r="D7" s="57"/>
      <c r="E7" s="726"/>
      <c r="F7" s="15"/>
      <c r="G7" s="15"/>
      <c r="H7" s="15"/>
      <c r="I7" s="15"/>
    </row>
    <row r="8" spans="1:9" s="20" customFormat="1" ht="21.75">
      <c r="A8" s="19"/>
      <c r="B8" s="64"/>
      <c r="C8" s="65" t="s">
        <v>108</v>
      </c>
      <c r="D8" s="65"/>
      <c r="E8" s="65" t="s">
        <v>108</v>
      </c>
      <c r="F8" s="15"/>
      <c r="G8" s="15"/>
      <c r="H8" s="15"/>
      <c r="I8" s="15"/>
    </row>
    <row r="9" spans="1:9" s="20" customFormat="1">
      <c r="A9" s="19"/>
      <c r="B9" s="66" t="s">
        <v>0</v>
      </c>
      <c r="C9" s="67"/>
      <c r="D9" s="67"/>
      <c r="E9" s="67"/>
      <c r="F9" s="15"/>
      <c r="G9" s="15"/>
      <c r="H9" s="15"/>
      <c r="I9" s="15"/>
    </row>
    <row r="10" spans="1:9" s="20" customFormat="1" ht="21.75">
      <c r="A10" s="19"/>
      <c r="B10" s="68" t="s">
        <v>120</v>
      </c>
      <c r="C10" s="402">
        <v>26237500</v>
      </c>
      <c r="D10" s="403"/>
      <c r="E10" s="402">
        <v>24779895</v>
      </c>
      <c r="F10" s="15"/>
      <c r="G10" s="15"/>
      <c r="H10" s="15"/>
      <c r="I10" s="15"/>
    </row>
    <row r="11" spans="1:9" s="20" customFormat="1" ht="21.75">
      <c r="A11" s="19"/>
      <c r="B11" s="68" t="s">
        <v>325</v>
      </c>
      <c r="C11" s="402">
        <v>3200000</v>
      </c>
      <c r="D11" s="403"/>
      <c r="E11" s="402">
        <v>3000000</v>
      </c>
      <c r="F11" s="15"/>
      <c r="G11" s="15"/>
      <c r="H11" s="15"/>
      <c r="I11" s="15"/>
    </row>
    <row r="12" spans="1:9" s="20" customFormat="1" ht="21.75">
      <c r="A12" s="19"/>
      <c r="B12" s="68" t="s">
        <v>326</v>
      </c>
      <c r="C12" s="402">
        <v>1250000</v>
      </c>
      <c r="D12" s="403"/>
      <c r="E12" s="402">
        <v>1200000</v>
      </c>
      <c r="F12" s="15"/>
      <c r="G12" s="15"/>
      <c r="H12" s="15"/>
      <c r="I12" s="15"/>
    </row>
    <row r="13" spans="1:9" s="20" customFormat="1" ht="21.75">
      <c r="A13" s="19"/>
      <c r="B13" s="68" t="s">
        <v>127</v>
      </c>
      <c r="C13" s="402">
        <v>245000</v>
      </c>
      <c r="D13" s="403"/>
      <c r="E13" s="402">
        <v>224000</v>
      </c>
      <c r="F13" s="15"/>
      <c r="G13" s="15"/>
      <c r="H13" s="15"/>
      <c r="I13" s="15"/>
    </row>
    <row r="14" spans="1:9" s="20" customFormat="1" ht="21.75">
      <c r="A14" s="19"/>
      <c r="B14" s="68" t="s">
        <v>121</v>
      </c>
      <c r="C14" s="402">
        <v>0</v>
      </c>
      <c r="D14" s="403"/>
      <c r="E14" s="402">
        <v>0</v>
      </c>
      <c r="F14" s="15"/>
      <c r="G14" s="15"/>
      <c r="H14" s="15"/>
      <c r="I14" s="15"/>
    </row>
    <row r="15" spans="1:9" s="20" customFormat="1" ht="21.75">
      <c r="A15" s="19"/>
      <c r="B15" s="68" t="s">
        <v>122</v>
      </c>
      <c r="C15" s="402">
        <v>0</v>
      </c>
      <c r="D15" s="403"/>
      <c r="E15" s="402">
        <v>0</v>
      </c>
      <c r="F15" s="15"/>
      <c r="G15" s="15"/>
      <c r="H15" s="15"/>
      <c r="I15" s="15"/>
    </row>
    <row r="16" spans="1:9" s="20" customFormat="1" ht="21.75">
      <c r="A16" s="19"/>
      <c r="B16" s="68" t="s">
        <v>1</v>
      </c>
      <c r="C16" s="402">
        <v>5652000</v>
      </c>
      <c r="D16" s="403"/>
      <c r="E16" s="402">
        <v>360000</v>
      </c>
      <c r="F16" s="15"/>
      <c r="G16" s="15"/>
      <c r="H16" s="15"/>
      <c r="I16" s="15"/>
    </row>
    <row r="17" spans="1:9" s="20" customFormat="1" ht="21.75">
      <c r="A17" s="19"/>
      <c r="B17" s="68" t="s">
        <v>123</v>
      </c>
      <c r="C17" s="402">
        <v>0</v>
      </c>
      <c r="D17" s="403"/>
      <c r="E17" s="402">
        <v>4000000</v>
      </c>
      <c r="F17" s="15"/>
      <c r="G17" s="15"/>
      <c r="H17" s="15"/>
      <c r="I17" s="15"/>
    </row>
    <row r="18" spans="1:9" s="20" customFormat="1" ht="21.75">
      <c r="A18" s="19"/>
      <c r="B18" s="68" t="s">
        <v>124</v>
      </c>
      <c r="C18" s="434">
        <v>0</v>
      </c>
      <c r="D18" s="403"/>
      <c r="E18" s="434">
        <v>0</v>
      </c>
      <c r="F18" s="15"/>
      <c r="G18" s="15"/>
      <c r="H18" s="15"/>
      <c r="I18" s="15"/>
    </row>
    <row r="19" spans="1:9" s="20" customFormat="1" ht="21.75">
      <c r="A19" s="19"/>
      <c r="B19" s="68" t="s">
        <v>2</v>
      </c>
      <c r="C19" s="402">
        <f>SUM(C10:C18)</f>
        <v>36584500</v>
      </c>
      <c r="D19" s="403"/>
      <c r="E19" s="402">
        <f>SUM(E10:E18)</f>
        <v>33563895</v>
      </c>
      <c r="F19" s="15"/>
      <c r="G19" s="15"/>
      <c r="H19" s="15"/>
      <c r="I19" s="15"/>
    </row>
    <row r="20" spans="1:9" s="20" customFormat="1">
      <c r="A20" s="19"/>
      <c r="B20" s="66" t="s">
        <v>3</v>
      </c>
      <c r="C20" s="403"/>
      <c r="D20" s="403"/>
      <c r="E20" s="403"/>
      <c r="F20" s="15"/>
      <c r="G20" s="15"/>
      <c r="H20" s="15"/>
      <c r="I20" s="15"/>
    </row>
    <row r="21" spans="1:9" s="20" customFormat="1" ht="21.75">
      <c r="A21" s="19"/>
      <c r="B21" s="68" t="s">
        <v>4</v>
      </c>
      <c r="C21" s="378">
        <v>6448095</v>
      </c>
      <c r="D21" s="403"/>
      <c r="E21" s="378">
        <v>3330587</v>
      </c>
      <c r="F21" s="15"/>
      <c r="G21" s="15"/>
      <c r="H21" s="15"/>
      <c r="I21" s="15"/>
    </row>
    <row r="22" spans="1:9" s="20" customFormat="1" ht="21.75">
      <c r="A22" s="19"/>
      <c r="B22" s="68" t="s">
        <v>125</v>
      </c>
      <c r="C22" s="378">
        <v>389000</v>
      </c>
      <c r="D22" s="403"/>
      <c r="E22" s="378">
        <v>350000</v>
      </c>
      <c r="F22" s="15"/>
      <c r="G22" s="15"/>
      <c r="H22" s="15"/>
      <c r="I22" s="15"/>
    </row>
    <row r="23" spans="1:9" s="20" customFormat="1" ht="21.75">
      <c r="A23" s="19"/>
      <c r="B23" s="68" t="s">
        <v>5</v>
      </c>
      <c r="C23" s="378">
        <v>491051</v>
      </c>
      <c r="D23" s="403"/>
      <c r="E23" s="378">
        <v>235236</v>
      </c>
      <c r="F23" s="15"/>
      <c r="G23" s="15"/>
      <c r="H23" s="15"/>
      <c r="I23" s="15"/>
    </row>
    <row r="24" spans="1:9" s="20" customFormat="1" ht="21.75">
      <c r="A24" s="19"/>
      <c r="B24" s="68" t="s">
        <v>126</v>
      </c>
      <c r="C24" s="378">
        <v>130000</v>
      </c>
      <c r="D24" s="403"/>
      <c r="E24" s="378">
        <v>100000</v>
      </c>
      <c r="F24" s="15"/>
      <c r="G24" s="15"/>
      <c r="H24" s="15"/>
      <c r="I24" s="15"/>
    </row>
    <row r="25" spans="1:9" s="20" customFormat="1" ht="21.75">
      <c r="A25" s="19"/>
      <c r="B25" s="68" t="s">
        <v>128</v>
      </c>
      <c r="C25" s="378">
        <v>9500000</v>
      </c>
      <c r="D25" s="403"/>
      <c r="E25" s="378">
        <v>9000000</v>
      </c>
      <c r="F25" s="15"/>
      <c r="G25" s="15"/>
      <c r="H25" s="15"/>
      <c r="I25" s="15"/>
    </row>
    <row r="26" spans="1:9" s="20" customFormat="1" ht="21.75">
      <c r="A26" s="19"/>
      <c r="B26" s="68" t="s">
        <v>11</v>
      </c>
      <c r="C26" s="378">
        <v>760000</v>
      </c>
      <c r="D26" s="403"/>
      <c r="E26" s="378">
        <v>500000</v>
      </c>
      <c r="F26" s="15"/>
      <c r="G26" s="15"/>
      <c r="H26" s="15"/>
      <c r="I26" s="15"/>
    </row>
    <row r="27" spans="1:9" s="20" customFormat="1" ht="21.75">
      <c r="A27" s="19"/>
      <c r="B27" s="68" t="s">
        <v>129</v>
      </c>
      <c r="C27" s="378">
        <v>4200000</v>
      </c>
      <c r="D27" s="403"/>
      <c r="E27" s="378">
        <v>4500000</v>
      </c>
      <c r="F27" s="15"/>
      <c r="G27" s="15"/>
      <c r="H27" s="15"/>
      <c r="I27" s="15"/>
    </row>
    <row r="28" spans="1:9" s="20" customFormat="1" ht="21.75">
      <c r="A28" s="19"/>
      <c r="B28" s="68" t="s">
        <v>7</v>
      </c>
      <c r="C28" s="378">
        <v>8500000</v>
      </c>
      <c r="D28" s="403"/>
      <c r="E28" s="378">
        <v>8985000</v>
      </c>
      <c r="F28" s="15"/>
      <c r="G28" s="21"/>
      <c r="H28" s="15"/>
      <c r="I28" s="15"/>
    </row>
    <row r="29" spans="1:9" s="20" customFormat="1" ht="21.75">
      <c r="A29" s="19"/>
      <c r="B29" s="68" t="s">
        <v>8</v>
      </c>
      <c r="C29" s="378">
        <v>945635</v>
      </c>
      <c r="D29" s="403"/>
      <c r="E29" s="378">
        <v>996825</v>
      </c>
      <c r="F29" s="15"/>
      <c r="G29" s="15"/>
      <c r="H29" s="15"/>
      <c r="I29" s="15"/>
    </row>
    <row r="30" spans="1:9" s="20" customFormat="1" ht="21.75">
      <c r="A30" s="19"/>
      <c r="B30" s="68" t="s">
        <v>9</v>
      </c>
      <c r="C30" s="378">
        <v>312154</v>
      </c>
      <c r="D30" s="403"/>
      <c r="E30" s="378">
        <v>473132</v>
      </c>
      <c r="F30" s="15"/>
      <c r="G30" s="15"/>
      <c r="H30" s="15"/>
      <c r="I30" s="15"/>
    </row>
    <row r="31" spans="1:9" s="20" customFormat="1" ht="21.75">
      <c r="A31" s="19"/>
      <c r="B31" s="68" t="s">
        <v>12</v>
      </c>
      <c r="C31" s="379">
        <v>6100000</v>
      </c>
      <c r="D31" s="403"/>
      <c r="E31" s="379">
        <v>3853428</v>
      </c>
      <c r="F31" s="15"/>
      <c r="G31" s="15"/>
      <c r="H31" s="15"/>
      <c r="I31" s="15"/>
    </row>
    <row r="32" spans="1:9" s="20" customFormat="1" ht="21.75">
      <c r="A32" s="19"/>
      <c r="B32" s="68" t="s">
        <v>13</v>
      </c>
      <c r="C32" s="436">
        <f>SUM(C21:C31)</f>
        <v>37775935</v>
      </c>
      <c r="D32" s="403"/>
      <c r="E32" s="436">
        <f>SUM(E21:E31)</f>
        <v>32324208</v>
      </c>
      <c r="F32" s="15"/>
      <c r="G32" s="15"/>
      <c r="H32" s="15"/>
      <c r="I32" s="15"/>
    </row>
    <row r="33" spans="1:10" s="20" customFormat="1" ht="21.75">
      <c r="A33" s="19"/>
      <c r="B33" s="68" t="s">
        <v>151</v>
      </c>
      <c r="C33" s="435">
        <f>C19-C32</f>
        <v>-1191435</v>
      </c>
      <c r="D33" s="403"/>
      <c r="E33" s="435">
        <f>E19-E32</f>
        <v>1239687</v>
      </c>
      <c r="F33" s="15"/>
      <c r="G33" s="15"/>
      <c r="H33" s="15"/>
      <c r="I33" s="15"/>
    </row>
    <row r="34" spans="1:10" s="20" customFormat="1" ht="21.75">
      <c r="A34" s="19"/>
      <c r="B34" s="68" t="s">
        <v>153</v>
      </c>
      <c r="C34" s="434">
        <v>6412905</v>
      </c>
      <c r="D34" s="403"/>
      <c r="E34" s="434">
        <v>4231814</v>
      </c>
      <c r="F34" s="15"/>
      <c r="G34" s="15"/>
      <c r="H34" s="15"/>
      <c r="I34" s="15"/>
    </row>
    <row r="35" spans="1:10" s="20" customFormat="1" ht="21.75" customHeight="1" thickBot="1">
      <c r="A35" s="19"/>
      <c r="B35" s="68" t="s">
        <v>152</v>
      </c>
      <c r="C35" s="404">
        <f>SUM(C33:C34)</f>
        <v>5221470</v>
      </c>
      <c r="D35" s="403"/>
      <c r="E35" s="404">
        <f>SUM(E33:E34)</f>
        <v>5471501</v>
      </c>
      <c r="F35" s="15"/>
      <c r="G35" s="15"/>
      <c r="H35" s="15"/>
      <c r="I35" s="15"/>
    </row>
    <row r="36" spans="1:10" s="20" customFormat="1" ht="45.75" customHeight="1" thickTop="1">
      <c r="A36" s="19"/>
      <c r="B36" s="236">
        <v>17</v>
      </c>
      <c r="C36" s="22"/>
      <c r="D36" s="22"/>
      <c r="E36" s="22"/>
      <c r="F36" s="15"/>
      <c r="G36" s="15"/>
      <c r="H36" s="15"/>
      <c r="I36" s="15"/>
    </row>
    <row r="37" spans="1:10" s="20" customFormat="1" ht="21.75">
      <c r="A37" s="19"/>
      <c r="B37" s="23"/>
      <c r="C37" s="22"/>
      <c r="D37" s="22"/>
      <c r="E37" s="22"/>
      <c r="F37" s="15"/>
      <c r="G37" s="15"/>
      <c r="H37" s="15"/>
      <c r="I37" s="15"/>
    </row>
    <row r="38" spans="1:10">
      <c r="A38" s="13"/>
      <c r="B38" s="16"/>
      <c r="C38" s="70"/>
      <c r="D38" s="70"/>
      <c r="E38" s="70"/>
      <c r="F38" s="71"/>
      <c r="G38" s="71"/>
      <c r="H38" s="71"/>
      <c r="I38" s="71"/>
      <c r="J38" s="72"/>
    </row>
    <row r="39" spans="1:10">
      <c r="A39" s="13"/>
      <c r="B39" s="17"/>
      <c r="C39" s="71"/>
      <c r="D39" s="71"/>
      <c r="E39" s="71"/>
      <c r="F39" s="766"/>
      <c r="G39" s="766"/>
      <c r="H39" s="766"/>
      <c r="I39" s="766"/>
      <c r="J39" s="72"/>
    </row>
    <row r="40" spans="1:10">
      <c r="A40" s="13"/>
      <c r="B40" s="17"/>
      <c r="C40" s="71"/>
      <c r="D40" s="71"/>
      <c r="E40" s="71"/>
      <c r="F40" s="766"/>
      <c r="G40" s="766"/>
      <c r="H40" s="766"/>
      <c r="I40" s="766"/>
      <c r="J40" s="72"/>
    </row>
    <row r="41" spans="1:10">
      <c r="C41" s="72"/>
      <c r="D41" s="72"/>
      <c r="E41" s="72"/>
      <c r="F41" s="72"/>
      <c r="G41" s="72"/>
      <c r="H41" s="72"/>
      <c r="I41" s="72"/>
      <c r="J41" s="72"/>
    </row>
    <row r="42" spans="1:10">
      <c r="C42" s="72"/>
      <c r="D42" s="72"/>
      <c r="E42" s="72"/>
      <c r="F42" s="72"/>
      <c r="G42" s="72"/>
      <c r="H42" s="72"/>
      <c r="I42" s="72"/>
      <c r="J42" s="72"/>
    </row>
    <row r="43" spans="1:10">
      <c r="C43" s="72"/>
      <c r="D43" s="72"/>
      <c r="E43" s="72"/>
      <c r="F43" s="72"/>
      <c r="G43" s="72"/>
      <c r="H43" s="72"/>
      <c r="I43" s="72"/>
      <c r="J43" s="72"/>
    </row>
  </sheetData>
  <mergeCells count="8">
    <mergeCell ref="F40:I40"/>
    <mergeCell ref="F39:I39"/>
    <mergeCell ref="B1:E1"/>
    <mergeCell ref="B2:E2"/>
    <mergeCell ref="B5:B7"/>
    <mergeCell ref="C5:C7"/>
    <mergeCell ref="E5:E7"/>
    <mergeCell ref="B3:E3"/>
  </mergeCells>
  <pageMargins left="0.19685039370078741" right="0.98425196850393704" top="0.39370078740157483" bottom="0.39370078740157483"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dimension ref="A1:L23"/>
  <sheetViews>
    <sheetView rightToLeft="1" view="pageBreakPreview" topLeftCell="A10" zoomScale="120" zoomScaleNormal="120" zoomScaleSheetLayoutView="120" workbookViewId="0">
      <selection activeCell="E20" sqref="E20"/>
    </sheetView>
  </sheetViews>
  <sheetFormatPr defaultRowHeight="15"/>
  <cols>
    <col min="1" max="1" width="26.42578125" style="131" customWidth="1"/>
    <col min="2" max="2" width="8.7109375" style="131" customWidth="1"/>
    <col min="3" max="3" width="7.28515625" style="131" bestFit="1" customWidth="1"/>
    <col min="4" max="4" width="5" style="131" bestFit="1" customWidth="1"/>
    <col min="5" max="5" width="3.28515625" style="131" customWidth="1"/>
    <col min="6" max="6" width="9.42578125" style="131" bestFit="1" customWidth="1"/>
    <col min="7" max="7" width="3.28515625" style="131" customWidth="1"/>
    <col min="8" max="8" width="0.28515625" style="131" customWidth="1"/>
    <col min="9" max="9" width="7" style="131" customWidth="1"/>
    <col min="10" max="10" width="8" style="131" bestFit="1" customWidth="1"/>
    <col min="11" max="11" width="8" style="131" customWidth="1"/>
    <col min="12" max="12" width="10.5703125" style="131" bestFit="1" customWidth="1"/>
    <col min="13" max="13" width="2.28515625" style="131" customWidth="1"/>
    <col min="14" max="16384" width="9.140625" style="131"/>
  </cols>
  <sheetData>
    <row r="1" spans="1:12" ht="28.5">
      <c r="A1" s="649" t="s">
        <v>335</v>
      </c>
      <c r="B1" s="649"/>
      <c r="C1" s="649"/>
      <c r="D1" s="649"/>
      <c r="E1" s="649"/>
      <c r="F1" s="649"/>
      <c r="G1" s="649"/>
      <c r="H1" s="649"/>
      <c r="I1" s="649"/>
      <c r="J1" s="649"/>
      <c r="K1" s="649"/>
      <c r="L1" s="649"/>
    </row>
    <row r="2" spans="1:12" ht="28.5">
      <c r="A2" s="649" t="s">
        <v>155</v>
      </c>
      <c r="B2" s="649"/>
      <c r="C2" s="649"/>
      <c r="D2" s="649"/>
      <c r="E2" s="649"/>
      <c r="F2" s="649"/>
      <c r="G2" s="649"/>
      <c r="H2" s="649"/>
      <c r="I2" s="649"/>
      <c r="J2" s="649"/>
      <c r="K2" s="649"/>
      <c r="L2" s="649"/>
    </row>
    <row r="3" spans="1:12" ht="28.5">
      <c r="A3" s="649" t="s">
        <v>388</v>
      </c>
      <c r="B3" s="649"/>
      <c r="C3" s="649"/>
      <c r="D3" s="649"/>
      <c r="E3" s="649"/>
      <c r="F3" s="649"/>
      <c r="G3" s="649"/>
      <c r="H3" s="649"/>
      <c r="I3" s="649"/>
      <c r="J3" s="649"/>
      <c r="K3" s="649"/>
      <c r="L3" s="649"/>
    </row>
    <row r="4" spans="1:12" ht="32.25" customHeight="1">
      <c r="A4" s="768"/>
      <c r="B4" s="768"/>
      <c r="C4" s="768"/>
      <c r="D4" s="768"/>
      <c r="E4" s="768"/>
      <c r="F4" s="768"/>
      <c r="G4" s="768"/>
      <c r="H4" s="768"/>
      <c r="I4" s="768"/>
      <c r="J4" s="768"/>
      <c r="K4" s="768"/>
      <c r="L4" s="768"/>
    </row>
    <row r="5" spans="1:12" ht="22.5">
      <c r="A5" s="727" t="s">
        <v>368</v>
      </c>
      <c r="B5" s="727"/>
      <c r="C5" s="727"/>
      <c r="D5" s="727"/>
      <c r="E5" s="727"/>
      <c r="F5" s="727"/>
      <c r="G5" s="727"/>
      <c r="H5" s="727"/>
      <c r="I5" s="727"/>
      <c r="J5" s="727"/>
      <c r="K5" s="727"/>
      <c r="L5" s="727"/>
    </row>
    <row r="6" spans="1:12" ht="18" customHeight="1">
      <c r="A6" s="132"/>
      <c r="B6" s="726" t="s">
        <v>387</v>
      </c>
      <c r="C6" s="726"/>
      <c r="D6" s="726"/>
      <c r="E6" s="726"/>
      <c r="F6" s="726"/>
      <c r="G6" s="57"/>
      <c r="H6" s="179"/>
      <c r="I6" s="726" t="s">
        <v>328</v>
      </c>
      <c r="J6" s="726"/>
      <c r="K6" s="726"/>
      <c r="L6" s="726"/>
    </row>
    <row r="7" spans="1:12" ht="12" customHeight="1">
      <c r="A7" s="7"/>
      <c r="B7" s="7"/>
      <c r="C7" s="7"/>
      <c r="D7" s="7"/>
      <c r="E7" s="7"/>
      <c r="F7" s="99"/>
      <c r="G7" s="57"/>
      <c r="H7" s="179"/>
      <c r="I7" s="179"/>
      <c r="J7" s="179"/>
      <c r="K7" s="179"/>
      <c r="L7" s="99"/>
    </row>
    <row r="8" spans="1:12" s="134" customFormat="1" ht="36.75" customHeight="1">
      <c r="A8" s="12"/>
      <c r="B8" s="225" t="s">
        <v>67</v>
      </c>
      <c r="C8" s="225" t="s">
        <v>14</v>
      </c>
      <c r="D8" s="225" t="s">
        <v>266</v>
      </c>
      <c r="E8" s="226"/>
      <c r="F8" s="225" t="s">
        <v>302</v>
      </c>
      <c r="G8" s="227"/>
      <c r="H8" s="227"/>
      <c r="I8" s="225" t="s">
        <v>67</v>
      </c>
      <c r="J8" s="225" t="s">
        <v>14</v>
      </c>
      <c r="K8" s="225" t="s">
        <v>266</v>
      </c>
      <c r="L8" s="225" t="s">
        <v>302</v>
      </c>
    </row>
    <row r="9" spans="1:12" s="134" customFormat="1" ht="22.5">
      <c r="A9" s="66" t="s">
        <v>221</v>
      </c>
      <c r="B9" s="51"/>
      <c r="C9" s="51"/>
      <c r="D9" s="51"/>
      <c r="E9" s="51"/>
      <c r="F9" s="51"/>
      <c r="G9" s="51"/>
      <c r="H9" s="51"/>
      <c r="I9" s="51"/>
      <c r="J9" s="51"/>
      <c r="K9" s="51"/>
      <c r="L9" s="51"/>
    </row>
    <row r="10" spans="1:12" s="134" customFormat="1" ht="21.75">
      <c r="A10" s="68" t="s">
        <v>222</v>
      </c>
      <c r="B10" s="91" t="s">
        <v>371</v>
      </c>
      <c r="C10" s="437">
        <v>85000000</v>
      </c>
      <c r="D10" s="437">
        <v>28000</v>
      </c>
      <c r="E10" s="438"/>
      <c r="F10" s="437">
        <f>C10*D10/1000000</f>
        <v>2380000</v>
      </c>
      <c r="G10" s="438"/>
      <c r="H10" s="438"/>
      <c r="I10" s="91" t="s">
        <v>371</v>
      </c>
      <c r="J10" s="437">
        <v>90000000</v>
      </c>
      <c r="K10" s="437">
        <v>24000</v>
      </c>
      <c r="L10" s="437">
        <f>J10*K10/1000000</f>
        <v>2160000</v>
      </c>
    </row>
    <row r="11" spans="1:12" s="134" customFormat="1" ht="21.75">
      <c r="A11" s="68" t="s">
        <v>223</v>
      </c>
      <c r="B11" s="51" t="s">
        <v>267</v>
      </c>
      <c r="C11" s="51" t="s">
        <v>267</v>
      </c>
      <c r="D11" s="51" t="s">
        <v>267</v>
      </c>
      <c r="E11" s="135"/>
      <c r="F11" s="51" t="s">
        <v>232</v>
      </c>
      <c r="G11" s="135"/>
      <c r="H11" s="135"/>
      <c r="I11" s="51" t="s">
        <v>267</v>
      </c>
      <c r="J11" s="51" t="s">
        <v>267</v>
      </c>
      <c r="K11" s="51" t="s">
        <v>267</v>
      </c>
      <c r="L11" s="51" t="s">
        <v>232</v>
      </c>
    </row>
    <row r="12" spans="1:12" s="134" customFormat="1" ht="21.75">
      <c r="A12" s="68" t="s">
        <v>224</v>
      </c>
      <c r="B12" s="51" t="s">
        <v>267</v>
      </c>
      <c r="C12" s="51" t="s">
        <v>267</v>
      </c>
      <c r="D12" s="51" t="s">
        <v>267</v>
      </c>
      <c r="E12" s="135"/>
      <c r="F12" s="51" t="s">
        <v>232</v>
      </c>
      <c r="G12" s="135"/>
      <c r="H12" s="135"/>
      <c r="I12" s="51" t="s">
        <v>267</v>
      </c>
      <c r="J12" s="51" t="s">
        <v>267</v>
      </c>
      <c r="K12" s="51" t="s">
        <v>267</v>
      </c>
      <c r="L12" s="51" t="s">
        <v>232</v>
      </c>
    </row>
    <row r="13" spans="1:12" s="134" customFormat="1" ht="21.75">
      <c r="A13" s="68" t="s">
        <v>225</v>
      </c>
      <c r="B13" s="51"/>
      <c r="C13" s="439">
        <f>SUM(C10:C12)</f>
        <v>85000000</v>
      </c>
      <c r="D13" s="51"/>
      <c r="E13" s="135"/>
      <c r="F13" s="439">
        <f>SUM(F10:F12)</f>
        <v>2380000</v>
      </c>
      <c r="G13" s="135"/>
      <c r="H13" s="135"/>
      <c r="I13" s="51" t="s">
        <v>267</v>
      </c>
      <c r="J13" s="439">
        <f>SUM(J10:J12)</f>
        <v>90000000</v>
      </c>
      <c r="K13" s="135"/>
      <c r="L13" s="439">
        <f>SUM(L10:L12)</f>
        <v>2160000</v>
      </c>
    </row>
    <row r="14" spans="1:12" s="134" customFormat="1" ht="22.5">
      <c r="A14" s="66" t="s">
        <v>226</v>
      </c>
      <c r="B14" s="135"/>
      <c r="C14" s="135"/>
      <c r="D14" s="135"/>
      <c r="E14" s="135"/>
      <c r="F14" s="51"/>
      <c r="G14" s="135"/>
      <c r="H14" s="135"/>
      <c r="I14" s="135"/>
      <c r="J14" s="135"/>
      <c r="K14" s="135"/>
      <c r="L14" s="51"/>
    </row>
    <row r="15" spans="1:12" s="134" customFormat="1" ht="21.75">
      <c r="A15" s="68" t="s">
        <v>227</v>
      </c>
      <c r="B15" s="51" t="s">
        <v>267</v>
      </c>
      <c r="C15" s="51" t="s">
        <v>267</v>
      </c>
      <c r="D15" s="51" t="s">
        <v>267</v>
      </c>
      <c r="E15" s="135"/>
      <c r="F15" s="51" t="s">
        <v>232</v>
      </c>
      <c r="G15" s="135"/>
      <c r="H15" s="135"/>
      <c r="I15" s="51" t="s">
        <v>267</v>
      </c>
      <c r="J15" s="51" t="s">
        <v>267</v>
      </c>
      <c r="K15" s="51" t="s">
        <v>267</v>
      </c>
      <c r="L15" s="51" t="s">
        <v>232</v>
      </c>
    </row>
    <row r="16" spans="1:12" s="134" customFormat="1" ht="21.75">
      <c r="A16" s="68" t="s">
        <v>228</v>
      </c>
      <c r="B16" s="91" t="s">
        <v>371</v>
      </c>
      <c r="C16" s="437">
        <v>500000</v>
      </c>
      <c r="D16" s="51">
        <v>28000</v>
      </c>
      <c r="E16" s="135"/>
      <c r="F16" s="437">
        <f t="shared" ref="F16:F17" si="0">C16*D16/1000000</f>
        <v>14000</v>
      </c>
      <c r="G16" s="135"/>
      <c r="H16" s="135"/>
      <c r="I16" s="91" t="s">
        <v>371</v>
      </c>
      <c r="J16" s="437">
        <v>1000000</v>
      </c>
      <c r="K16" s="437">
        <v>24000</v>
      </c>
      <c r="L16" s="437">
        <f>J16*K16/1000000</f>
        <v>24000</v>
      </c>
    </row>
    <row r="17" spans="1:12" s="134" customFormat="1" ht="21.75">
      <c r="A17" s="68" t="s">
        <v>229</v>
      </c>
      <c r="B17" s="91" t="s">
        <v>371</v>
      </c>
      <c r="C17" s="437">
        <v>0</v>
      </c>
      <c r="D17" s="51">
        <v>28000</v>
      </c>
      <c r="E17" s="135"/>
      <c r="F17" s="437">
        <f t="shared" si="0"/>
        <v>0</v>
      </c>
      <c r="G17" s="135"/>
      <c r="H17" s="135"/>
      <c r="I17" s="91" t="s">
        <v>371</v>
      </c>
      <c r="J17" s="437">
        <v>50000000</v>
      </c>
      <c r="K17" s="437">
        <v>24000</v>
      </c>
      <c r="L17" s="437">
        <f>J17*K17/1000000</f>
        <v>1200000</v>
      </c>
    </row>
    <row r="18" spans="1:12" s="134" customFormat="1" ht="21.75">
      <c r="A18" s="94" t="s">
        <v>373</v>
      </c>
      <c r="B18" s="91" t="s">
        <v>372</v>
      </c>
      <c r="C18" s="437">
        <v>2519050</v>
      </c>
      <c r="D18" s="437">
        <v>45000</v>
      </c>
      <c r="E18" s="438"/>
      <c r="F18" s="437">
        <f>C18*D18/1000000</f>
        <v>113357.25</v>
      </c>
      <c r="G18" s="135"/>
      <c r="H18" s="135"/>
      <c r="I18" s="91" t="s">
        <v>372</v>
      </c>
      <c r="J18" s="437">
        <v>2519050</v>
      </c>
      <c r="K18" s="437">
        <v>45000</v>
      </c>
      <c r="L18" s="437">
        <f>J18*K18/1000000</f>
        <v>113357.25</v>
      </c>
    </row>
    <row r="19" spans="1:12" s="134" customFormat="1" ht="21.75">
      <c r="A19" s="94" t="s">
        <v>373</v>
      </c>
      <c r="B19" s="91" t="s">
        <v>267</v>
      </c>
      <c r="C19" s="91" t="s">
        <v>267</v>
      </c>
      <c r="D19" s="91" t="s">
        <v>267</v>
      </c>
      <c r="E19" s="135"/>
      <c r="F19" s="91" t="s">
        <v>232</v>
      </c>
      <c r="G19" s="135"/>
      <c r="H19" s="135"/>
      <c r="I19" s="91"/>
      <c r="J19" s="437"/>
      <c r="K19" s="437"/>
      <c r="L19" s="437">
        <f>J19*K19/1000000</f>
        <v>0</v>
      </c>
    </row>
    <row r="20" spans="1:12" s="134" customFormat="1" ht="21.75">
      <c r="A20" s="68" t="s">
        <v>230</v>
      </c>
      <c r="B20" s="51"/>
      <c r="C20" s="136" t="s">
        <v>267</v>
      </c>
      <c r="D20" s="51"/>
      <c r="E20" s="135"/>
      <c r="F20" s="439">
        <f>SUM(F16:F19)</f>
        <v>127357.25</v>
      </c>
      <c r="G20" s="135"/>
      <c r="H20" s="135"/>
      <c r="I20" s="51"/>
      <c r="J20" s="136" t="s">
        <v>267</v>
      </c>
      <c r="K20" s="135"/>
      <c r="L20" s="439">
        <f>SUM(L18:L19)</f>
        <v>113357.25</v>
      </c>
    </row>
    <row r="21" spans="1:12" s="134" customFormat="1" ht="22.5" thickBot="1">
      <c r="A21" s="68" t="s">
        <v>231</v>
      </c>
      <c r="B21" s="51"/>
      <c r="C21" s="136" t="s">
        <v>267</v>
      </c>
      <c r="D21" s="51"/>
      <c r="E21" s="135"/>
      <c r="F21" s="440">
        <f>F13-F20</f>
        <v>2252642.75</v>
      </c>
      <c r="G21" s="135"/>
      <c r="H21" s="135"/>
      <c r="I21" s="51"/>
      <c r="J21" s="136" t="s">
        <v>267</v>
      </c>
      <c r="K21" s="135"/>
      <c r="L21" s="440">
        <f>L13-L20</f>
        <v>2046642.75</v>
      </c>
    </row>
    <row r="22" spans="1:12" ht="15.75" thickTop="1">
      <c r="A22" s="7"/>
      <c r="B22" s="7"/>
      <c r="C22" s="7"/>
      <c r="D22" s="7"/>
      <c r="E22" s="7"/>
      <c r="F22" s="7"/>
      <c r="G22" s="7"/>
      <c r="H22" s="7"/>
      <c r="I22" s="7"/>
      <c r="J22" s="7"/>
      <c r="K22" s="7"/>
      <c r="L22" s="7"/>
    </row>
    <row r="23" spans="1:12" s="102" customFormat="1" ht="44.25" customHeight="1">
      <c r="A23" s="137"/>
      <c r="D23" s="237">
        <v>18</v>
      </c>
      <c r="E23" s="140"/>
      <c r="F23" s="53"/>
      <c r="G23" s="53"/>
      <c r="H23" s="53"/>
      <c r="I23" s="53"/>
      <c r="J23" s="53"/>
      <c r="K23" s="53"/>
      <c r="L23" s="53"/>
    </row>
  </sheetData>
  <mergeCells count="7">
    <mergeCell ref="B6:F6"/>
    <mergeCell ref="A1:L1"/>
    <mergeCell ref="A2:L2"/>
    <mergeCell ref="A3:L3"/>
    <mergeCell ref="A4:L4"/>
    <mergeCell ref="A5:L5"/>
    <mergeCell ref="I6:L6"/>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dimension ref="A1:R62"/>
  <sheetViews>
    <sheetView rightToLeft="1" view="pageBreakPreview" zoomScale="110" zoomScaleSheetLayoutView="110" workbookViewId="0">
      <selection activeCell="H34" sqref="H34"/>
    </sheetView>
  </sheetViews>
  <sheetFormatPr defaultRowHeight="15.75"/>
  <cols>
    <col min="1" max="1" width="2" style="298" customWidth="1"/>
    <col min="2" max="2" width="30.7109375" style="301" customWidth="1"/>
    <col min="3" max="3" width="1.7109375" style="301" customWidth="1"/>
    <col min="4" max="4" width="10.42578125" style="301" customWidth="1"/>
    <col min="5" max="5" width="1.5703125" style="301" customWidth="1"/>
    <col min="6" max="6" width="9.140625" style="301" customWidth="1"/>
    <col min="7" max="7" width="2.28515625" style="301" customWidth="1"/>
    <col min="8" max="8" width="10.85546875" style="301" customWidth="1"/>
    <col min="9" max="9" width="1.85546875" style="301" customWidth="1"/>
    <col min="10" max="10" width="11.85546875" style="301" customWidth="1"/>
    <col min="11" max="11" width="2" style="301" customWidth="1"/>
    <col min="12" max="12" width="12.85546875" style="301" customWidth="1"/>
    <col min="13" max="13" width="1.28515625" style="301" customWidth="1"/>
    <col min="14" max="16" width="10.42578125" style="301" customWidth="1"/>
    <col min="17" max="17" width="31.85546875" style="301" customWidth="1"/>
    <col min="18" max="18" width="10.42578125" style="301" customWidth="1"/>
    <col min="19" max="19" width="12.28515625" style="301" customWidth="1"/>
    <col min="20" max="20" width="14" style="301" customWidth="1"/>
    <col min="21" max="16384" width="9.140625" style="301"/>
  </cols>
  <sheetData>
    <row r="1" spans="1:18" ht="28.5">
      <c r="B1" s="653" t="s">
        <v>335</v>
      </c>
      <c r="C1" s="653"/>
      <c r="D1" s="653"/>
      <c r="E1" s="653"/>
      <c r="F1" s="653"/>
      <c r="G1" s="653"/>
      <c r="H1" s="653"/>
      <c r="I1" s="653"/>
      <c r="J1" s="653"/>
      <c r="K1" s="653"/>
      <c r="L1" s="653"/>
      <c r="M1" s="653"/>
      <c r="N1" s="299"/>
      <c r="O1" s="299"/>
      <c r="P1" s="299"/>
      <c r="Q1" s="299"/>
      <c r="R1" s="300"/>
    </row>
    <row r="2" spans="1:18" ht="28.5">
      <c r="B2" s="654" t="s">
        <v>148</v>
      </c>
      <c r="C2" s="654"/>
      <c r="D2" s="654"/>
      <c r="E2" s="654"/>
      <c r="F2" s="654"/>
      <c r="G2" s="654"/>
      <c r="H2" s="654"/>
      <c r="I2" s="654"/>
      <c r="J2" s="654"/>
      <c r="K2" s="654"/>
      <c r="L2" s="654"/>
      <c r="M2" s="654"/>
      <c r="N2" s="299"/>
      <c r="O2" s="299"/>
      <c r="P2" s="299"/>
      <c r="Q2" s="299"/>
      <c r="R2" s="300"/>
    </row>
    <row r="3" spans="1:18" ht="28.5">
      <c r="B3" s="654" t="s">
        <v>388</v>
      </c>
      <c r="C3" s="654"/>
      <c r="D3" s="654"/>
      <c r="E3" s="654"/>
      <c r="F3" s="654"/>
      <c r="G3" s="654"/>
      <c r="H3" s="654"/>
      <c r="I3" s="654"/>
      <c r="J3" s="654"/>
      <c r="K3" s="654"/>
      <c r="L3" s="654"/>
      <c r="M3" s="654"/>
      <c r="N3" s="299"/>
      <c r="O3" s="299"/>
      <c r="P3" s="299"/>
      <c r="Q3" s="299"/>
      <c r="R3" s="300"/>
    </row>
    <row r="4" spans="1:18" ht="28.5">
      <c r="C4" s="302"/>
      <c r="D4" s="302"/>
      <c r="E4" s="302"/>
      <c r="F4" s="303" t="s">
        <v>142</v>
      </c>
      <c r="G4" s="302"/>
      <c r="H4" s="652" t="s">
        <v>387</v>
      </c>
      <c r="I4" s="652"/>
      <c r="J4" s="652"/>
      <c r="K4" s="304"/>
      <c r="L4" s="629" t="s">
        <v>328</v>
      </c>
      <c r="M4" s="305"/>
      <c r="N4" s="299"/>
      <c r="O4" s="299"/>
      <c r="P4" s="299"/>
      <c r="Q4" s="299"/>
      <c r="R4" s="300"/>
    </row>
    <row r="5" spans="1:18" s="307" customFormat="1" ht="28.5">
      <c r="A5" s="306"/>
      <c r="C5" s="308"/>
      <c r="D5" s="308"/>
      <c r="E5" s="308"/>
      <c r="F5" s="309"/>
      <c r="G5" s="308"/>
      <c r="H5" s="310" t="s">
        <v>108</v>
      </c>
      <c r="I5" s="311"/>
      <c r="J5" s="310" t="s">
        <v>108</v>
      </c>
      <c r="K5" s="312"/>
      <c r="L5" s="310" t="s">
        <v>108</v>
      </c>
      <c r="M5" s="313"/>
      <c r="N5" s="314"/>
      <c r="O5" s="314"/>
      <c r="P5" s="314"/>
      <c r="Q5" s="314"/>
      <c r="R5" s="315"/>
    </row>
    <row r="6" spans="1:18" s="319" customFormat="1" ht="21.75">
      <c r="A6" s="316"/>
      <c r="B6" s="317" t="s">
        <v>71</v>
      </c>
      <c r="C6" s="312"/>
      <c r="D6" s="312"/>
      <c r="E6" s="312"/>
      <c r="F6" s="318">
        <v>3</v>
      </c>
      <c r="G6" s="312"/>
      <c r="H6" s="366"/>
      <c r="I6" s="367"/>
      <c r="J6" s="367">
        <v>26237500</v>
      </c>
      <c r="K6" s="368"/>
      <c r="L6" s="367">
        <v>24779895</v>
      </c>
      <c r="M6" s="313"/>
      <c r="N6" s="313"/>
      <c r="O6" s="313"/>
      <c r="P6" s="313"/>
      <c r="Q6" s="313"/>
      <c r="R6" s="320"/>
    </row>
    <row r="7" spans="1:18" s="319" customFormat="1" ht="21.75">
      <c r="A7" s="316"/>
      <c r="B7" s="317" t="s">
        <v>72</v>
      </c>
      <c r="C7" s="312"/>
      <c r="D7" s="312"/>
      <c r="E7" s="312"/>
      <c r="F7" s="318">
        <v>4</v>
      </c>
      <c r="G7" s="312"/>
      <c r="H7" s="368"/>
      <c r="I7" s="368"/>
      <c r="J7" s="621">
        <v>-15834444</v>
      </c>
      <c r="K7" s="368"/>
      <c r="L7" s="621">
        <v>-12915618</v>
      </c>
      <c r="M7" s="313"/>
      <c r="N7" s="313"/>
      <c r="O7" s="313"/>
      <c r="P7" s="313"/>
      <c r="Q7" s="313"/>
      <c r="R7" s="320"/>
    </row>
    <row r="8" spans="1:18" s="319" customFormat="1" ht="21.75">
      <c r="A8" s="316"/>
      <c r="B8" s="317" t="s">
        <v>73</v>
      </c>
      <c r="C8" s="312"/>
      <c r="D8" s="312"/>
      <c r="E8" s="312"/>
      <c r="F8" s="318"/>
      <c r="G8" s="312"/>
      <c r="H8" s="368"/>
      <c r="I8" s="368"/>
      <c r="J8" s="367">
        <f>J6+J7</f>
        <v>10403056</v>
      </c>
      <c r="K8" s="368"/>
      <c r="L8" s="367">
        <f>L6+L7</f>
        <v>11864277</v>
      </c>
      <c r="M8" s="313"/>
      <c r="N8" s="313"/>
      <c r="O8" s="313"/>
      <c r="P8" s="313"/>
      <c r="Q8" s="313"/>
      <c r="R8" s="320"/>
    </row>
    <row r="9" spans="1:18" s="319" customFormat="1" ht="21.75">
      <c r="A9" s="316"/>
      <c r="B9" s="317" t="s">
        <v>189</v>
      </c>
      <c r="C9" s="312"/>
      <c r="D9" s="312"/>
      <c r="E9" s="312"/>
      <c r="F9" s="318">
        <v>5</v>
      </c>
      <c r="G9" s="312"/>
      <c r="H9" s="621">
        <v>-736623</v>
      </c>
      <c r="I9" s="368"/>
      <c r="J9" s="366"/>
      <c r="K9" s="368"/>
      <c r="L9" s="625">
        <v>-589299</v>
      </c>
      <c r="M9" s="313"/>
      <c r="N9" s="313"/>
      <c r="O9" s="313"/>
      <c r="P9" s="313"/>
      <c r="Q9" s="313"/>
      <c r="R9" s="320"/>
    </row>
    <row r="10" spans="1:18" s="319" customFormat="1" ht="21.75">
      <c r="A10" s="316"/>
      <c r="B10" s="317" t="s">
        <v>74</v>
      </c>
      <c r="C10" s="312"/>
      <c r="D10" s="312"/>
      <c r="E10" s="312"/>
      <c r="F10" s="318">
        <v>6</v>
      </c>
      <c r="G10" s="312"/>
      <c r="H10" s="626">
        <v>1220635</v>
      </c>
      <c r="I10" s="368"/>
      <c r="J10" s="366"/>
      <c r="K10" s="368"/>
      <c r="L10" s="465">
        <v>931702</v>
      </c>
      <c r="M10" s="313"/>
      <c r="N10" s="313"/>
      <c r="O10" s="313"/>
      <c r="P10" s="313"/>
      <c r="Q10" s="313"/>
      <c r="R10" s="320"/>
    </row>
    <row r="11" spans="1:18" s="319" customFormat="1" ht="21.75">
      <c r="A11" s="316"/>
      <c r="B11" s="317" t="s">
        <v>75</v>
      </c>
      <c r="C11" s="312"/>
      <c r="D11" s="312"/>
      <c r="E11" s="312"/>
      <c r="F11" s="318">
        <v>7</v>
      </c>
      <c r="G11" s="312"/>
      <c r="H11" s="370">
        <v>0</v>
      </c>
      <c r="I11" s="368"/>
      <c r="J11" s="366"/>
      <c r="K11" s="368"/>
      <c r="L11" s="370">
        <v>0</v>
      </c>
      <c r="M11" s="313"/>
      <c r="N11" s="313"/>
      <c r="O11" s="313"/>
      <c r="P11" s="313"/>
      <c r="Q11" s="313"/>
      <c r="R11" s="320"/>
    </row>
    <row r="12" spans="1:18" s="319" customFormat="1" ht="21.75">
      <c r="A12" s="316"/>
      <c r="B12" s="317"/>
      <c r="C12" s="312"/>
      <c r="D12" s="312"/>
      <c r="E12" s="312"/>
      <c r="F12" s="318"/>
      <c r="G12" s="312"/>
      <c r="H12" s="367"/>
      <c r="I12" s="368"/>
      <c r="J12" s="621">
        <f>SUM(H9:H11)</f>
        <v>484012</v>
      </c>
      <c r="K12" s="368"/>
      <c r="L12" s="367">
        <f>SUM(L9:L11)</f>
        <v>342403</v>
      </c>
      <c r="M12" s="313"/>
      <c r="N12" s="313"/>
      <c r="O12" s="313"/>
      <c r="P12" s="313"/>
      <c r="Q12" s="313"/>
      <c r="R12" s="320"/>
    </row>
    <row r="13" spans="1:18" s="319" customFormat="1" ht="21.75">
      <c r="A13" s="316"/>
      <c r="B13" s="317" t="s">
        <v>76</v>
      </c>
      <c r="C13" s="312"/>
      <c r="D13" s="312"/>
      <c r="E13" s="312"/>
      <c r="F13" s="318"/>
      <c r="G13" s="312"/>
      <c r="H13" s="368"/>
      <c r="I13" s="368"/>
      <c r="J13" s="371">
        <f>J8+J12</f>
        <v>10887068</v>
      </c>
      <c r="K13" s="368"/>
      <c r="L13" s="371">
        <f>L8+L12</f>
        <v>12206680</v>
      </c>
      <c r="M13" s="313"/>
      <c r="N13" s="313"/>
      <c r="O13" s="313"/>
      <c r="P13" s="313"/>
      <c r="Q13" s="313"/>
      <c r="R13" s="320"/>
    </row>
    <row r="14" spans="1:18" s="319" customFormat="1" ht="21.75">
      <c r="A14" s="316"/>
      <c r="B14" s="317" t="s">
        <v>173</v>
      </c>
      <c r="C14" s="312"/>
      <c r="D14" s="312"/>
      <c r="E14" s="312"/>
      <c r="F14" s="318">
        <v>11</v>
      </c>
      <c r="G14" s="312"/>
      <c r="H14" s="368"/>
      <c r="I14" s="368"/>
      <c r="J14" s="632">
        <v>-100000</v>
      </c>
      <c r="K14" s="632"/>
      <c r="L14" s="632">
        <v>-72593</v>
      </c>
      <c r="M14" s="313"/>
      <c r="N14" s="313"/>
      <c r="O14" s="313"/>
      <c r="P14" s="313"/>
      <c r="Q14" s="313"/>
      <c r="R14" s="320"/>
    </row>
    <row r="15" spans="1:18" s="319" customFormat="1" ht="21.75">
      <c r="A15" s="316"/>
      <c r="B15" s="317" t="s">
        <v>143</v>
      </c>
      <c r="C15" s="312"/>
      <c r="D15" s="312"/>
      <c r="E15" s="312"/>
      <c r="F15" s="321">
        <v>8</v>
      </c>
      <c r="G15" s="312"/>
      <c r="H15" s="368"/>
      <c r="I15" s="368"/>
      <c r="J15" s="369">
        <v>865593</v>
      </c>
      <c r="K15" s="368"/>
      <c r="L15" s="369">
        <v>1594520</v>
      </c>
      <c r="M15" s="313"/>
      <c r="N15" s="313"/>
      <c r="O15" s="313"/>
      <c r="P15" s="313"/>
      <c r="Q15" s="313"/>
      <c r="R15" s="320"/>
    </row>
    <row r="16" spans="1:18" s="319" customFormat="1" ht="21.75">
      <c r="A16" s="316"/>
      <c r="B16" s="317" t="s">
        <v>144</v>
      </c>
      <c r="C16" s="312"/>
      <c r="D16" s="312"/>
      <c r="E16" s="312"/>
      <c r="F16" s="312"/>
      <c r="G16" s="312"/>
      <c r="H16" s="368"/>
      <c r="I16" s="368"/>
      <c r="J16" s="368">
        <f>SUM(J13:J15)</f>
        <v>11652661</v>
      </c>
      <c r="K16" s="368"/>
      <c r="L16" s="368">
        <f>SUM(L13:L15)</f>
        <v>13728607</v>
      </c>
      <c r="M16" s="313"/>
      <c r="N16" s="313"/>
      <c r="O16" s="313"/>
      <c r="P16" s="313"/>
      <c r="Q16" s="313"/>
      <c r="R16" s="320"/>
    </row>
    <row r="17" spans="1:18" s="319" customFormat="1" ht="21.75">
      <c r="A17" s="316"/>
      <c r="B17" s="317" t="s">
        <v>77</v>
      </c>
      <c r="C17" s="312"/>
      <c r="D17" s="312"/>
      <c r="E17" s="312"/>
      <c r="F17" s="312"/>
      <c r="G17" s="312"/>
      <c r="H17" s="368"/>
      <c r="I17" s="368"/>
      <c r="J17" s="632">
        <v>-830291</v>
      </c>
      <c r="K17" s="632"/>
      <c r="L17" s="632">
        <v>-865839</v>
      </c>
      <c r="M17" s="313"/>
      <c r="N17" s="313"/>
      <c r="O17" s="313"/>
      <c r="P17" s="313"/>
      <c r="Q17" s="313"/>
      <c r="R17" s="320"/>
    </row>
    <row r="18" spans="1:18" s="319" customFormat="1" ht="21.75">
      <c r="A18" s="316"/>
      <c r="B18" s="317" t="s">
        <v>145</v>
      </c>
      <c r="C18" s="312"/>
      <c r="D18" s="312"/>
      <c r="E18" s="312"/>
      <c r="F18" s="312"/>
      <c r="G18" s="312"/>
      <c r="H18" s="368"/>
      <c r="I18" s="368"/>
      <c r="J18" s="368">
        <f>SUM(J16:J17)</f>
        <v>10822370</v>
      </c>
      <c r="K18" s="368"/>
      <c r="L18" s="368">
        <f>SUM(L16:L17)</f>
        <v>12862768</v>
      </c>
      <c r="M18" s="313"/>
      <c r="N18" s="313"/>
      <c r="O18" s="313"/>
      <c r="P18" s="313"/>
      <c r="Q18" s="313"/>
      <c r="R18" s="320"/>
    </row>
    <row r="19" spans="1:18" s="319" customFormat="1" ht="21.75">
      <c r="A19" s="316"/>
      <c r="B19" s="317" t="s">
        <v>146</v>
      </c>
      <c r="C19" s="312"/>
      <c r="D19" s="312"/>
      <c r="E19" s="312"/>
      <c r="F19" s="312"/>
      <c r="G19" s="312"/>
      <c r="H19" s="368"/>
      <c r="I19" s="368"/>
      <c r="J19" s="368">
        <v>0</v>
      </c>
      <c r="K19" s="368"/>
      <c r="L19" s="368">
        <v>0</v>
      </c>
      <c r="M19" s="313"/>
      <c r="N19" s="313"/>
      <c r="O19" s="313"/>
      <c r="P19" s="313"/>
      <c r="Q19" s="313"/>
      <c r="R19" s="320"/>
    </row>
    <row r="20" spans="1:18" s="319" customFormat="1" ht="21.75">
      <c r="A20" s="316"/>
      <c r="B20" s="317" t="s">
        <v>78</v>
      </c>
      <c r="C20" s="312"/>
      <c r="D20" s="312"/>
      <c r="E20" s="312"/>
      <c r="F20" s="312"/>
      <c r="G20" s="312"/>
      <c r="H20" s="368"/>
      <c r="I20" s="368"/>
      <c r="J20" s="369">
        <v>0</v>
      </c>
      <c r="K20" s="368"/>
      <c r="L20" s="369">
        <v>0</v>
      </c>
      <c r="M20" s="313"/>
      <c r="N20" s="313"/>
      <c r="O20" s="313"/>
      <c r="P20" s="313"/>
      <c r="Q20" s="313"/>
      <c r="R20" s="320"/>
    </row>
    <row r="21" spans="1:18" s="319" customFormat="1" ht="22.5" thickBot="1">
      <c r="A21" s="316"/>
      <c r="B21" s="317" t="s">
        <v>200</v>
      </c>
      <c r="C21" s="312"/>
      <c r="D21" s="312"/>
      <c r="E21" s="312"/>
      <c r="F21" s="312"/>
      <c r="G21" s="312"/>
      <c r="H21" s="368"/>
      <c r="I21" s="368"/>
      <c r="J21" s="372">
        <f>SUM(J18:J20)</f>
        <v>10822370</v>
      </c>
      <c r="K21" s="368"/>
      <c r="L21" s="372">
        <f>SUM(L18:L20)</f>
        <v>12862768</v>
      </c>
      <c r="M21" s="313"/>
      <c r="N21" s="313"/>
      <c r="O21" s="313"/>
      <c r="P21" s="313"/>
      <c r="Q21" s="313"/>
      <c r="R21" s="320"/>
    </row>
    <row r="22" spans="1:18" s="319" customFormat="1" ht="22.5" thickTop="1">
      <c r="A22" s="316"/>
      <c r="B22" s="322"/>
      <c r="C22" s="312"/>
      <c r="D22" s="312"/>
      <c r="E22" s="312"/>
      <c r="F22" s="312"/>
      <c r="G22" s="312"/>
      <c r="H22" s="373"/>
      <c r="I22" s="373"/>
      <c r="J22" s="373"/>
      <c r="K22" s="373"/>
      <c r="L22" s="374"/>
      <c r="M22" s="313"/>
      <c r="N22" s="313"/>
      <c r="O22" s="313"/>
      <c r="P22" s="313"/>
      <c r="Q22" s="313"/>
      <c r="R22" s="320"/>
    </row>
    <row r="23" spans="1:18" s="319" customFormat="1" ht="47.25" customHeight="1">
      <c r="A23" s="316"/>
      <c r="B23" s="655" t="s">
        <v>149</v>
      </c>
      <c r="C23" s="655"/>
      <c r="D23" s="655"/>
      <c r="E23" s="655"/>
      <c r="F23" s="655"/>
      <c r="G23" s="655"/>
      <c r="H23" s="655"/>
      <c r="I23" s="655"/>
      <c r="J23" s="655"/>
      <c r="K23" s="655"/>
      <c r="L23" s="655"/>
      <c r="M23" s="655"/>
      <c r="N23" s="313"/>
      <c r="O23" s="313"/>
      <c r="P23" s="313"/>
      <c r="Q23" s="313"/>
      <c r="R23" s="320"/>
    </row>
    <row r="24" spans="1:18" s="319" customFormat="1" ht="21.75">
      <c r="A24" s="316"/>
      <c r="C24" s="312"/>
      <c r="D24" s="312"/>
      <c r="E24" s="312"/>
      <c r="F24" s="312"/>
      <c r="G24" s="312"/>
      <c r="H24" s="652" t="s">
        <v>387</v>
      </c>
      <c r="I24" s="652"/>
      <c r="J24" s="652"/>
      <c r="K24" s="304"/>
      <c r="L24" s="629" t="s">
        <v>328</v>
      </c>
      <c r="M24" s="313"/>
      <c r="N24" s="313"/>
      <c r="O24" s="313"/>
      <c r="P24" s="313"/>
      <c r="Q24" s="313"/>
      <c r="R24" s="320"/>
    </row>
    <row r="25" spans="1:18" s="319" customFormat="1" ht="21.75">
      <c r="A25" s="316"/>
      <c r="C25" s="312"/>
      <c r="D25" s="312"/>
      <c r="E25" s="312"/>
      <c r="F25" s="312"/>
      <c r="G25" s="312"/>
      <c r="H25" s="310" t="s">
        <v>108</v>
      </c>
      <c r="I25" s="311"/>
      <c r="J25" s="310" t="s">
        <v>108</v>
      </c>
      <c r="K25" s="312"/>
      <c r="L25" s="310" t="s">
        <v>108</v>
      </c>
      <c r="M25" s="313"/>
      <c r="N25" s="313"/>
      <c r="O25" s="313"/>
      <c r="P25" s="313"/>
      <c r="Q25" s="313"/>
      <c r="R25" s="320"/>
    </row>
    <row r="26" spans="1:18" s="319" customFormat="1" ht="22.5" thickBot="1">
      <c r="A26" s="316"/>
      <c r="B26" s="317" t="s">
        <v>233</v>
      </c>
      <c r="C26" s="312"/>
      <c r="D26" s="312"/>
      <c r="E26" s="312"/>
      <c r="F26" s="312"/>
      <c r="G26" s="312"/>
      <c r="H26" s="377"/>
      <c r="I26" s="377"/>
      <c r="J26" s="377">
        <f>J21</f>
        <v>10822370</v>
      </c>
      <c r="K26" s="378"/>
      <c r="L26" s="377">
        <f>L21</f>
        <v>12862768</v>
      </c>
      <c r="M26" s="313"/>
      <c r="N26" s="313"/>
      <c r="O26" s="313"/>
      <c r="P26" s="313"/>
      <c r="Q26" s="313"/>
      <c r="R26" s="320"/>
    </row>
    <row r="27" spans="1:18" s="319" customFormat="1" ht="21.75">
      <c r="A27" s="316"/>
      <c r="B27" s="317" t="s">
        <v>82</v>
      </c>
      <c r="C27" s="312"/>
      <c r="D27" s="312"/>
      <c r="E27" s="312"/>
      <c r="F27" s="312"/>
      <c r="G27" s="312"/>
      <c r="H27" s="636">
        <f>L35</f>
        <v>14541188</v>
      </c>
      <c r="I27" s="378"/>
      <c r="J27" s="378"/>
      <c r="K27" s="378"/>
      <c r="L27" s="636">
        <v>13867122</v>
      </c>
      <c r="M27" s="313"/>
      <c r="N27" s="313"/>
      <c r="O27" s="313"/>
      <c r="P27" s="313"/>
      <c r="Q27" s="313"/>
      <c r="R27" s="320"/>
    </row>
    <row r="28" spans="1:18" s="319" customFormat="1" ht="22.5" thickBot="1">
      <c r="A28" s="316"/>
      <c r="B28" s="317" t="s">
        <v>80</v>
      </c>
      <c r="C28" s="312"/>
      <c r="D28" s="312"/>
      <c r="E28" s="312"/>
      <c r="F28" s="312"/>
      <c r="G28" s="312"/>
      <c r="H28" s="637">
        <v>0</v>
      </c>
      <c r="I28" s="378"/>
      <c r="J28" s="378"/>
      <c r="K28" s="378"/>
      <c r="L28" s="638">
        <v>-388702</v>
      </c>
      <c r="M28" s="313"/>
      <c r="N28" s="313"/>
      <c r="O28" s="313"/>
      <c r="P28" s="313"/>
      <c r="Q28" s="313"/>
      <c r="R28" s="320"/>
    </row>
    <row r="29" spans="1:18" s="319" customFormat="1" ht="21.75">
      <c r="A29" s="316"/>
      <c r="B29" s="317" t="s">
        <v>147</v>
      </c>
      <c r="C29" s="312"/>
      <c r="D29" s="312"/>
      <c r="E29" s="312"/>
      <c r="F29" s="312"/>
      <c r="G29" s="312"/>
      <c r="H29" s="377" t="s">
        <v>68</v>
      </c>
      <c r="I29" s="378"/>
      <c r="J29" s="377">
        <f>SUM(H27:H28)</f>
        <v>14541188</v>
      </c>
      <c r="K29" s="378"/>
      <c r="L29" s="377">
        <f>L27+L28</f>
        <v>13478420</v>
      </c>
      <c r="M29" s="313"/>
      <c r="N29" s="313"/>
      <c r="O29" s="313"/>
      <c r="P29" s="313"/>
      <c r="Q29" s="313"/>
      <c r="R29" s="320"/>
    </row>
    <row r="30" spans="1:18" s="319" customFormat="1" ht="21.75">
      <c r="A30" s="316"/>
      <c r="B30" s="317" t="s">
        <v>234</v>
      </c>
      <c r="C30" s="312"/>
      <c r="D30" s="312"/>
      <c r="E30" s="312"/>
      <c r="F30" s="312"/>
      <c r="G30" s="312"/>
      <c r="H30" s="377" t="s">
        <v>150</v>
      </c>
      <c r="I30" s="378"/>
      <c r="J30" s="638">
        <f>J26*-0.09</f>
        <v>-974013.29999999993</v>
      </c>
      <c r="K30" s="632"/>
      <c r="L30" s="639">
        <v>-11400000</v>
      </c>
      <c r="M30" s="313"/>
      <c r="N30" s="313"/>
      <c r="O30" s="313"/>
      <c r="P30" s="313"/>
      <c r="Q30" s="313"/>
      <c r="R30" s="320"/>
    </row>
    <row r="31" spans="1:18" s="319" customFormat="1" ht="21.75">
      <c r="A31" s="316"/>
      <c r="B31" s="317"/>
      <c r="C31" s="312"/>
      <c r="D31" s="312"/>
      <c r="E31" s="312"/>
      <c r="F31" s="312"/>
      <c r="G31" s="312"/>
      <c r="H31" s="377" t="s">
        <v>68</v>
      </c>
      <c r="I31" s="378"/>
      <c r="J31" s="382">
        <f>SUM(J26:J30)</f>
        <v>24389544.699999999</v>
      </c>
      <c r="K31" s="378"/>
      <c r="L31" s="378">
        <f>L26+L29+L30</f>
        <v>14941188</v>
      </c>
      <c r="M31" s="313"/>
      <c r="N31" s="313"/>
      <c r="O31" s="313"/>
      <c r="P31" s="313"/>
      <c r="Q31" s="313"/>
      <c r="R31" s="320"/>
    </row>
    <row r="32" spans="1:18" s="319" customFormat="1" ht="21.75">
      <c r="A32" s="316"/>
      <c r="B32" s="317" t="s">
        <v>81</v>
      </c>
      <c r="C32" s="312"/>
      <c r="D32" s="312"/>
      <c r="E32" s="312"/>
      <c r="F32" s="312"/>
      <c r="G32" s="312"/>
      <c r="H32" s="378"/>
      <c r="I32" s="378"/>
      <c r="J32" s="380"/>
      <c r="K32" s="378"/>
      <c r="L32" s="633">
        <v>-400000</v>
      </c>
      <c r="M32" s="313"/>
      <c r="N32" s="313"/>
      <c r="O32" s="313"/>
      <c r="P32" s="313"/>
      <c r="Q32" s="313"/>
      <c r="R32" s="320"/>
    </row>
    <row r="33" spans="1:18" s="319" customFormat="1" ht="21.75">
      <c r="A33" s="316"/>
      <c r="B33" s="317" t="s">
        <v>83</v>
      </c>
      <c r="C33" s="312"/>
      <c r="D33" s="312"/>
      <c r="E33" s="312"/>
      <c r="F33" s="312"/>
      <c r="G33" s="312"/>
      <c r="H33" s="377">
        <v>0</v>
      </c>
      <c r="I33" s="377"/>
      <c r="J33" s="634"/>
      <c r="K33" s="377"/>
      <c r="L33" s="377">
        <v>0</v>
      </c>
      <c r="M33" s="635"/>
      <c r="N33" s="313"/>
      <c r="O33" s="313"/>
      <c r="P33" s="313"/>
      <c r="Q33" s="313"/>
      <c r="R33" s="320"/>
    </row>
    <row r="34" spans="1:18" s="319" customFormat="1" ht="21.75">
      <c r="A34" s="316"/>
      <c r="B34" s="317"/>
      <c r="C34" s="312"/>
      <c r="D34" s="312"/>
      <c r="E34" s="312"/>
      <c r="F34" s="312"/>
      <c r="G34" s="312"/>
      <c r="H34" s="380"/>
      <c r="I34" s="378"/>
      <c r="J34" s="377">
        <f>SUM(H32:H33)</f>
        <v>0</v>
      </c>
      <c r="K34" s="378"/>
      <c r="L34" s="633">
        <f>SUM(L32:L33)</f>
        <v>-400000</v>
      </c>
      <c r="M34" s="313"/>
      <c r="N34" s="313"/>
      <c r="O34" s="313"/>
      <c r="P34" s="313"/>
      <c r="Q34" s="313"/>
      <c r="R34" s="320"/>
    </row>
    <row r="35" spans="1:18" s="319" customFormat="1" ht="22.5" thickBot="1">
      <c r="A35" s="316"/>
      <c r="B35" s="317" t="s">
        <v>84</v>
      </c>
      <c r="C35" s="312"/>
      <c r="D35" s="312"/>
      <c r="E35" s="312"/>
      <c r="F35" s="312"/>
      <c r="G35" s="312"/>
      <c r="H35" s="378"/>
      <c r="I35" s="378"/>
      <c r="J35" s="381">
        <f>J34+J31</f>
        <v>24389544.699999999</v>
      </c>
      <c r="K35" s="378"/>
      <c r="L35" s="381">
        <f>L34+L31</f>
        <v>14541188</v>
      </c>
      <c r="M35" s="313"/>
      <c r="N35" s="313"/>
      <c r="O35" s="313"/>
      <c r="P35" s="313"/>
      <c r="Q35" s="313"/>
      <c r="R35" s="320"/>
    </row>
    <row r="36" spans="1:18" s="319" customFormat="1" ht="37.5" customHeight="1" thickTop="1">
      <c r="A36" s="316"/>
      <c r="B36" s="312"/>
      <c r="C36" s="312"/>
      <c r="D36" s="312"/>
      <c r="E36" s="312"/>
      <c r="F36" s="323">
        <v>2</v>
      </c>
      <c r="G36" s="312"/>
      <c r="H36" s="378"/>
      <c r="I36" s="378"/>
      <c r="J36" s="378"/>
      <c r="K36" s="378"/>
      <c r="L36" s="378"/>
      <c r="M36" s="313"/>
      <c r="N36" s="313"/>
      <c r="O36" s="313"/>
      <c r="P36" s="313"/>
      <c r="Q36" s="313"/>
      <c r="R36" s="320"/>
    </row>
    <row r="37" spans="1:18" s="319" customFormat="1" ht="21.75">
      <c r="A37" s="316"/>
      <c r="B37" s="312"/>
      <c r="C37" s="312"/>
      <c r="D37" s="312"/>
      <c r="E37" s="312"/>
      <c r="F37" s="312"/>
      <c r="G37" s="312"/>
      <c r="H37" s="312"/>
      <c r="I37" s="312"/>
      <c r="J37" s="312"/>
      <c r="K37" s="312"/>
      <c r="L37" s="313"/>
      <c r="M37" s="313"/>
      <c r="N37" s="313"/>
      <c r="O37" s="313"/>
      <c r="P37" s="313"/>
      <c r="Q37" s="313"/>
      <c r="R37" s="320"/>
    </row>
    <row r="38" spans="1:18" s="319" customFormat="1" ht="21.75">
      <c r="A38" s="316"/>
      <c r="B38" s="312"/>
      <c r="C38" s="312"/>
      <c r="D38" s="312"/>
      <c r="E38" s="312"/>
      <c r="F38" s="312"/>
      <c r="G38" s="312"/>
      <c r="H38" s="312"/>
      <c r="I38" s="312"/>
      <c r="J38" s="312"/>
      <c r="K38" s="312"/>
      <c r="L38" s="313"/>
      <c r="M38" s="313"/>
      <c r="N38" s="313"/>
      <c r="O38" s="313"/>
      <c r="P38" s="313"/>
      <c r="Q38" s="313"/>
      <c r="R38" s="320"/>
    </row>
    <row r="39" spans="1:18" s="319" customFormat="1" ht="21.75">
      <c r="A39" s="316"/>
      <c r="B39" s="312"/>
      <c r="C39" s="312"/>
      <c r="D39" s="312"/>
      <c r="E39" s="312"/>
      <c r="F39" s="312"/>
      <c r="G39" s="312"/>
      <c r="H39" s="312"/>
      <c r="I39" s="312"/>
      <c r="J39" s="312"/>
      <c r="K39" s="312"/>
      <c r="L39" s="313"/>
      <c r="M39" s="313"/>
      <c r="N39" s="313"/>
      <c r="O39" s="313"/>
      <c r="P39" s="313"/>
      <c r="Q39" s="313"/>
      <c r="R39" s="320"/>
    </row>
    <row r="40" spans="1:18" s="319" customFormat="1" ht="21.75">
      <c r="A40" s="316"/>
      <c r="B40" s="312"/>
      <c r="C40" s="312"/>
      <c r="D40" s="312"/>
      <c r="E40" s="312"/>
      <c r="F40" s="312"/>
      <c r="G40" s="312"/>
      <c r="H40" s="312"/>
      <c r="I40" s="312"/>
      <c r="J40" s="312"/>
      <c r="K40" s="312"/>
      <c r="L40" s="313"/>
      <c r="M40" s="313"/>
      <c r="N40" s="313"/>
      <c r="O40" s="313"/>
      <c r="P40" s="313"/>
      <c r="Q40" s="313"/>
      <c r="R40" s="320"/>
    </row>
    <row r="41" spans="1:18" s="319" customFormat="1" ht="21.75">
      <c r="A41" s="316"/>
      <c r="B41" s="312"/>
      <c r="C41" s="312"/>
      <c r="D41" s="312"/>
      <c r="E41" s="312"/>
      <c r="F41" s="312"/>
      <c r="G41" s="312"/>
      <c r="H41" s="312"/>
      <c r="I41" s="312"/>
      <c r="J41" s="312"/>
      <c r="K41" s="312"/>
      <c r="L41" s="313"/>
      <c r="M41" s="313"/>
      <c r="N41" s="313"/>
      <c r="O41" s="313"/>
      <c r="P41" s="313"/>
      <c r="Q41" s="313"/>
      <c r="R41" s="320"/>
    </row>
    <row r="42" spans="1:18" s="319" customFormat="1" ht="21.75">
      <c r="A42" s="316"/>
      <c r="B42" s="312"/>
      <c r="C42" s="312"/>
      <c r="D42" s="312"/>
      <c r="E42" s="312"/>
      <c r="F42" s="312"/>
      <c r="G42" s="312"/>
      <c r="H42" s="312"/>
      <c r="I42" s="312"/>
      <c r="J42" s="312"/>
      <c r="K42" s="312"/>
      <c r="L42" s="313"/>
      <c r="M42" s="313"/>
      <c r="N42" s="313"/>
      <c r="O42" s="313"/>
      <c r="P42" s="313"/>
      <c r="Q42" s="313"/>
      <c r="R42" s="320"/>
    </row>
    <row r="43" spans="1:18" s="319" customFormat="1" ht="21.75">
      <c r="A43" s="316"/>
      <c r="B43" s="312"/>
      <c r="C43" s="312"/>
      <c r="D43" s="312"/>
      <c r="E43" s="312"/>
      <c r="F43" s="312"/>
      <c r="G43" s="312"/>
      <c r="H43" s="312"/>
      <c r="I43" s="312"/>
      <c r="J43" s="312"/>
      <c r="K43" s="312"/>
      <c r="L43" s="313"/>
      <c r="M43" s="313"/>
      <c r="N43" s="313"/>
      <c r="O43" s="313"/>
      <c r="P43" s="313"/>
      <c r="Q43" s="313"/>
      <c r="R43" s="320"/>
    </row>
    <row r="44" spans="1:18" s="319" customFormat="1" ht="21.75">
      <c r="A44" s="316"/>
      <c r="B44" s="312"/>
      <c r="C44" s="312"/>
      <c r="D44" s="312"/>
      <c r="E44" s="312"/>
      <c r="F44" s="312"/>
      <c r="G44" s="312"/>
      <c r="H44" s="312"/>
      <c r="I44" s="312"/>
      <c r="J44" s="312"/>
      <c r="K44" s="312"/>
      <c r="L44" s="313"/>
      <c r="M44" s="313"/>
      <c r="N44" s="313"/>
      <c r="O44" s="313"/>
      <c r="P44" s="313"/>
      <c r="Q44" s="313"/>
      <c r="R44" s="320"/>
    </row>
    <row r="45" spans="1:18" s="307" customFormat="1" ht="28.5">
      <c r="A45" s="306"/>
      <c r="B45" s="308"/>
      <c r="C45" s="308"/>
      <c r="D45" s="308"/>
      <c r="E45" s="308"/>
      <c r="F45" s="308"/>
      <c r="G45" s="308"/>
      <c r="H45" s="308"/>
      <c r="I45" s="308"/>
      <c r="J45" s="308"/>
      <c r="K45" s="308"/>
      <c r="L45" s="314"/>
      <c r="M45" s="314"/>
      <c r="N45" s="314"/>
      <c r="O45" s="314"/>
      <c r="P45" s="314"/>
      <c r="Q45" s="314"/>
      <c r="R45" s="315"/>
    </row>
    <row r="46" spans="1:18" s="307" customFormat="1" ht="28.5">
      <c r="A46" s="306"/>
      <c r="B46" s="308"/>
      <c r="C46" s="308"/>
      <c r="D46" s="308"/>
      <c r="E46" s="308"/>
      <c r="F46" s="308"/>
      <c r="G46" s="308"/>
      <c r="H46" s="308"/>
      <c r="I46" s="308"/>
      <c r="J46" s="308"/>
      <c r="K46" s="308"/>
      <c r="L46" s="314"/>
      <c r="M46" s="314"/>
      <c r="N46" s="314"/>
      <c r="O46" s="314"/>
      <c r="P46" s="314"/>
      <c r="Q46" s="314"/>
      <c r="R46" s="315"/>
    </row>
    <row r="47" spans="1:18" s="307" customFormat="1" ht="28.5">
      <c r="A47" s="306"/>
      <c r="B47" s="308"/>
      <c r="C47" s="308"/>
      <c r="D47" s="308"/>
      <c r="E47" s="308"/>
      <c r="F47" s="308"/>
      <c r="G47" s="308"/>
      <c r="H47" s="308"/>
      <c r="I47" s="308"/>
      <c r="J47" s="308"/>
      <c r="K47" s="308"/>
      <c r="L47" s="314"/>
      <c r="M47" s="314"/>
      <c r="N47" s="314"/>
      <c r="O47" s="314"/>
      <c r="P47" s="314"/>
      <c r="Q47" s="314"/>
      <c r="R47" s="315"/>
    </row>
    <row r="48" spans="1:18" s="307" customFormat="1" ht="28.5">
      <c r="A48" s="306"/>
      <c r="B48" s="308"/>
      <c r="C48" s="308"/>
      <c r="D48" s="308"/>
      <c r="E48" s="308"/>
      <c r="F48" s="308"/>
      <c r="G48" s="308"/>
      <c r="H48" s="308"/>
      <c r="I48" s="308"/>
      <c r="J48" s="308"/>
      <c r="K48" s="308"/>
      <c r="L48" s="314"/>
      <c r="M48" s="314"/>
      <c r="N48" s="314"/>
      <c r="O48" s="314"/>
      <c r="P48" s="314"/>
      <c r="Q48" s="314"/>
      <c r="R48" s="315"/>
    </row>
    <row r="49" spans="1:18" s="307" customFormat="1" ht="28.5">
      <c r="A49" s="306"/>
      <c r="B49" s="308"/>
      <c r="C49" s="308"/>
      <c r="D49" s="308"/>
      <c r="E49" s="308"/>
      <c r="F49" s="308"/>
      <c r="G49" s="308"/>
      <c r="H49" s="308"/>
      <c r="I49" s="308"/>
      <c r="J49" s="308"/>
      <c r="K49" s="308"/>
      <c r="L49" s="314"/>
      <c r="M49" s="314"/>
      <c r="N49" s="314"/>
      <c r="O49" s="314"/>
      <c r="P49" s="314"/>
      <c r="Q49" s="314"/>
      <c r="R49" s="315"/>
    </row>
    <row r="50" spans="1:18" s="324" customFormat="1">
      <c r="A50" s="306"/>
      <c r="B50" s="306"/>
      <c r="C50" s="306"/>
      <c r="D50" s="306"/>
      <c r="E50" s="306"/>
      <c r="F50" s="306"/>
      <c r="G50" s="306"/>
      <c r="H50" s="306"/>
      <c r="I50" s="306"/>
      <c r="J50" s="306"/>
      <c r="K50" s="306"/>
      <c r="L50" s="306"/>
      <c r="M50" s="306"/>
      <c r="N50" s="306"/>
      <c r="O50" s="306"/>
      <c r="P50" s="306"/>
      <c r="Q50" s="306"/>
      <c r="R50" s="306"/>
    </row>
    <row r="51" spans="1:18" s="324" customFormat="1">
      <c r="A51" s="306"/>
      <c r="B51" s="306"/>
      <c r="C51" s="306"/>
      <c r="D51" s="306"/>
      <c r="E51" s="306"/>
      <c r="F51" s="306"/>
      <c r="G51" s="306"/>
      <c r="H51" s="306"/>
      <c r="I51" s="306"/>
      <c r="J51" s="306"/>
      <c r="K51" s="306"/>
      <c r="L51" s="306"/>
      <c r="M51" s="306"/>
      <c r="N51" s="306"/>
      <c r="O51" s="306"/>
      <c r="P51" s="306"/>
      <c r="Q51" s="306"/>
      <c r="R51" s="306"/>
    </row>
    <row r="52" spans="1:18" s="307" customFormat="1">
      <c r="A52" s="306"/>
      <c r="B52" s="306"/>
      <c r="C52" s="306"/>
      <c r="D52" s="306"/>
      <c r="E52" s="306"/>
      <c r="F52" s="306"/>
      <c r="G52" s="306"/>
      <c r="H52" s="306"/>
      <c r="I52" s="306"/>
      <c r="J52" s="306"/>
      <c r="K52" s="306"/>
      <c r="L52" s="306"/>
      <c r="M52" s="306"/>
      <c r="N52" s="306"/>
      <c r="O52" s="306"/>
      <c r="P52" s="306"/>
      <c r="Q52" s="325"/>
      <c r="R52" s="325"/>
    </row>
    <row r="53" spans="1:18" s="307" customFormat="1">
      <c r="A53" s="306"/>
      <c r="B53" s="306"/>
      <c r="C53" s="306"/>
      <c r="D53" s="306"/>
      <c r="E53" s="306"/>
      <c r="F53" s="306"/>
      <c r="G53" s="306"/>
      <c r="H53" s="306"/>
      <c r="I53" s="306"/>
      <c r="J53" s="306"/>
      <c r="K53" s="306"/>
      <c r="L53" s="306"/>
      <c r="M53" s="306"/>
      <c r="N53" s="306"/>
      <c r="O53" s="306"/>
      <c r="P53" s="306"/>
      <c r="Q53" s="325"/>
      <c r="R53" s="325"/>
    </row>
    <row r="54" spans="1:18" s="307" customFormat="1">
      <c r="A54" s="306"/>
      <c r="B54" s="306"/>
      <c r="C54" s="306"/>
      <c r="D54" s="306"/>
      <c r="E54" s="306"/>
      <c r="F54" s="306"/>
      <c r="G54" s="306"/>
      <c r="H54" s="306"/>
      <c r="I54" s="306"/>
      <c r="J54" s="306"/>
      <c r="K54" s="306"/>
      <c r="L54" s="306"/>
      <c r="M54" s="306"/>
      <c r="N54" s="306"/>
      <c r="O54" s="306"/>
      <c r="P54" s="306"/>
      <c r="Q54" s="325"/>
      <c r="R54" s="325"/>
    </row>
    <row r="55" spans="1:18" s="307" customFormat="1">
      <c r="A55" s="306"/>
      <c r="B55" s="325"/>
      <c r="C55" s="325"/>
      <c r="D55" s="325"/>
      <c r="E55" s="325"/>
      <c r="F55" s="325"/>
      <c r="G55" s="325"/>
      <c r="H55" s="325"/>
      <c r="I55" s="325"/>
      <c r="J55" s="325"/>
      <c r="K55" s="325"/>
      <c r="L55" s="325"/>
      <c r="M55" s="325"/>
      <c r="N55" s="325"/>
      <c r="O55" s="325"/>
      <c r="P55" s="325"/>
      <c r="Q55" s="325"/>
      <c r="R55" s="325"/>
    </row>
    <row r="56" spans="1:18" s="307" customFormat="1">
      <c r="A56" s="306"/>
      <c r="B56" s="325"/>
      <c r="C56" s="325"/>
      <c r="D56" s="325"/>
      <c r="E56" s="325"/>
      <c r="F56" s="325"/>
      <c r="G56" s="325"/>
      <c r="H56" s="325"/>
      <c r="I56" s="325"/>
      <c r="J56" s="325"/>
      <c r="K56" s="325"/>
      <c r="L56" s="325"/>
      <c r="M56" s="325"/>
      <c r="N56" s="325"/>
      <c r="O56" s="325"/>
      <c r="P56" s="325"/>
      <c r="Q56" s="325"/>
      <c r="R56" s="325"/>
    </row>
    <row r="57" spans="1:18" s="307" customFormat="1">
      <c r="A57" s="306"/>
      <c r="B57" s="325"/>
      <c r="C57" s="325"/>
      <c r="D57" s="325"/>
      <c r="E57" s="325"/>
      <c r="F57" s="325"/>
      <c r="G57" s="325"/>
      <c r="H57" s="325"/>
      <c r="I57" s="325"/>
      <c r="J57" s="325"/>
      <c r="K57" s="325"/>
      <c r="L57" s="325"/>
      <c r="M57" s="325"/>
      <c r="N57" s="325"/>
      <c r="O57" s="325"/>
      <c r="P57" s="325"/>
      <c r="Q57" s="325"/>
      <c r="R57" s="325"/>
    </row>
    <row r="58" spans="1:18" s="307" customFormat="1">
      <c r="B58" s="325"/>
      <c r="C58" s="325"/>
      <c r="D58" s="325"/>
      <c r="E58" s="325"/>
      <c r="F58" s="325"/>
      <c r="G58" s="325"/>
      <c r="H58" s="325"/>
      <c r="I58" s="325"/>
      <c r="J58" s="325"/>
      <c r="K58" s="325"/>
      <c r="L58" s="325"/>
      <c r="M58" s="325"/>
      <c r="N58" s="325"/>
      <c r="O58" s="325"/>
      <c r="P58" s="325"/>
      <c r="Q58" s="325"/>
      <c r="R58" s="325"/>
    </row>
    <row r="59" spans="1:18">
      <c r="A59" s="301"/>
      <c r="B59" s="326"/>
      <c r="C59" s="326"/>
      <c r="D59" s="326"/>
      <c r="E59" s="326"/>
      <c r="F59" s="326"/>
      <c r="G59" s="326"/>
      <c r="H59" s="326"/>
      <c r="I59" s="326"/>
      <c r="J59" s="326"/>
      <c r="K59" s="326"/>
      <c r="L59" s="326"/>
      <c r="M59" s="326"/>
      <c r="N59" s="326"/>
      <c r="O59" s="326"/>
      <c r="P59" s="326"/>
      <c r="Q59" s="326"/>
      <c r="R59" s="326"/>
    </row>
    <row r="60" spans="1:18">
      <c r="A60" s="301"/>
      <c r="B60" s="326"/>
      <c r="C60" s="326"/>
      <c r="D60" s="326"/>
      <c r="E60" s="326"/>
      <c r="F60" s="326"/>
      <c r="G60" s="326"/>
      <c r="H60" s="326"/>
      <c r="I60" s="326"/>
      <c r="J60" s="326"/>
      <c r="K60" s="326"/>
      <c r="L60" s="326"/>
      <c r="M60" s="326"/>
      <c r="N60" s="326"/>
      <c r="O60" s="326"/>
      <c r="P60" s="326"/>
    </row>
    <row r="61" spans="1:18">
      <c r="A61" s="301"/>
      <c r="B61" s="326"/>
      <c r="C61" s="326"/>
      <c r="D61" s="326"/>
      <c r="E61" s="326"/>
      <c r="F61" s="326"/>
      <c r="G61" s="326"/>
      <c r="H61" s="326"/>
      <c r="I61" s="326"/>
      <c r="J61" s="326"/>
      <c r="K61" s="326"/>
      <c r="L61" s="326"/>
      <c r="M61" s="326"/>
      <c r="N61" s="326"/>
      <c r="O61" s="326"/>
      <c r="P61" s="326"/>
    </row>
    <row r="62" spans="1:18">
      <c r="A62" s="301"/>
      <c r="B62" s="326"/>
      <c r="C62" s="326"/>
      <c r="D62" s="326"/>
      <c r="E62" s="326"/>
      <c r="F62" s="326"/>
      <c r="G62" s="326"/>
      <c r="H62" s="326"/>
      <c r="I62" s="326"/>
      <c r="J62" s="326"/>
      <c r="K62" s="326"/>
      <c r="L62" s="326"/>
      <c r="M62" s="326"/>
      <c r="N62" s="326"/>
      <c r="O62" s="326"/>
      <c r="P62" s="326"/>
    </row>
  </sheetData>
  <mergeCells count="6">
    <mergeCell ref="H24:J24"/>
    <mergeCell ref="H4:J4"/>
    <mergeCell ref="B1:M1"/>
    <mergeCell ref="B2:M2"/>
    <mergeCell ref="B3:M3"/>
    <mergeCell ref="B23:M23"/>
  </mergeCells>
  <pageMargins left="0.15748031496062992" right="0.15748031496062992" top="0.39370078740157483" bottom="0.39370078740157483" header="0" footer="0"/>
  <pageSetup paperSize="9" scale="93"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sheetPr transitionEvaluation="1" transitionEntry="1"/>
  <dimension ref="A1:X46"/>
  <sheetViews>
    <sheetView rightToLeft="1" view="pageBreakPreview" zoomScaleSheetLayoutView="100" workbookViewId="0">
      <selection activeCell="J26" sqref="J26"/>
    </sheetView>
  </sheetViews>
  <sheetFormatPr defaultRowHeight="23.25"/>
  <cols>
    <col min="1" max="1" width="6.28515625" style="180" customWidth="1"/>
    <col min="2" max="2" width="4.7109375" style="26" customWidth="1"/>
    <col min="3" max="3" width="2.5703125" style="26" customWidth="1"/>
    <col min="4" max="4" width="0.42578125" style="26" customWidth="1"/>
    <col min="5" max="5" width="3" style="26" customWidth="1"/>
    <col min="6" max="6" width="14.7109375" style="26" customWidth="1"/>
    <col min="7" max="7" width="6.140625" style="26" customWidth="1"/>
    <col min="8" max="8" width="1.42578125" style="26" customWidth="1"/>
    <col min="9" max="9" width="1" style="26" customWidth="1"/>
    <col min="10" max="10" width="12.7109375" style="26" customWidth="1"/>
    <col min="11" max="11" width="3.42578125" style="26" customWidth="1"/>
    <col min="12" max="12" width="12" style="26" customWidth="1"/>
    <col min="13" max="13" width="7" style="26" customWidth="1"/>
    <col min="14" max="14" width="16.28515625" style="26" customWidth="1"/>
    <col min="15" max="15" width="4" style="26" customWidth="1"/>
    <col min="16" max="16" width="11" style="26" customWidth="1"/>
    <col min="17" max="17" width="9.140625" style="26"/>
    <col min="18" max="18" width="2.85546875" style="26" customWidth="1"/>
    <col min="19" max="19" width="13.28515625" style="26" customWidth="1"/>
    <col min="20" max="16384" width="9.140625" style="26"/>
  </cols>
  <sheetData>
    <row r="1" spans="1:24" ht="28.5">
      <c r="A1" s="649" t="s">
        <v>335</v>
      </c>
      <c r="B1" s="649"/>
      <c r="C1" s="649"/>
      <c r="D1" s="649"/>
      <c r="E1" s="649"/>
      <c r="F1" s="649"/>
      <c r="G1" s="649"/>
      <c r="H1" s="649"/>
      <c r="I1" s="649"/>
      <c r="J1" s="649"/>
      <c r="K1" s="649"/>
      <c r="L1" s="649"/>
      <c r="M1" s="649"/>
      <c r="N1" s="649"/>
      <c r="O1" s="649"/>
      <c r="P1" s="649"/>
      <c r="Q1" s="649"/>
      <c r="R1" s="649"/>
      <c r="S1" s="649"/>
    </row>
    <row r="2" spans="1:24" ht="28.5">
      <c r="A2" s="649" t="s">
        <v>155</v>
      </c>
      <c r="B2" s="649"/>
      <c r="C2" s="649"/>
      <c r="D2" s="649"/>
      <c r="E2" s="649"/>
      <c r="F2" s="649"/>
      <c r="G2" s="649"/>
      <c r="H2" s="649"/>
      <c r="I2" s="649"/>
      <c r="J2" s="649"/>
      <c r="K2" s="649"/>
      <c r="L2" s="649"/>
      <c r="M2" s="649"/>
      <c r="N2" s="649"/>
      <c r="O2" s="649"/>
      <c r="P2" s="649"/>
      <c r="Q2" s="649"/>
      <c r="R2" s="649"/>
      <c r="S2" s="649"/>
    </row>
    <row r="3" spans="1:24" ht="28.5">
      <c r="A3" s="649" t="s">
        <v>388</v>
      </c>
      <c r="B3" s="649"/>
      <c r="C3" s="649"/>
      <c r="D3" s="649"/>
      <c r="E3" s="649"/>
      <c r="F3" s="649"/>
      <c r="G3" s="649"/>
      <c r="H3" s="649"/>
      <c r="I3" s="649"/>
      <c r="J3" s="649"/>
      <c r="K3" s="649"/>
      <c r="L3" s="649"/>
      <c r="M3" s="649"/>
      <c r="N3" s="649"/>
      <c r="O3" s="649"/>
      <c r="P3" s="649"/>
      <c r="Q3" s="649"/>
      <c r="R3" s="649"/>
      <c r="S3" s="649"/>
    </row>
    <row r="4" spans="1:24" ht="28.5">
      <c r="A4" s="180" t="s">
        <v>236</v>
      </c>
      <c r="B4" s="666" t="s">
        <v>235</v>
      </c>
      <c r="C4" s="666"/>
      <c r="D4" s="666"/>
      <c r="E4" s="666"/>
      <c r="F4" s="666"/>
      <c r="G4" s="666"/>
      <c r="H4" s="666"/>
      <c r="I4" s="666"/>
      <c r="J4" s="666"/>
      <c r="K4" s="126"/>
      <c r="L4" s="126"/>
      <c r="M4" s="126"/>
      <c r="N4" s="126"/>
      <c r="O4" s="126"/>
      <c r="P4" s="126"/>
      <c r="Q4" s="126"/>
      <c r="R4" s="126"/>
      <c r="S4" s="126"/>
    </row>
    <row r="5" spans="1:24" s="150" customFormat="1" ht="60" customHeight="1">
      <c r="A5" s="181"/>
      <c r="B5" s="667" t="s">
        <v>389</v>
      </c>
      <c r="C5" s="667"/>
      <c r="D5" s="667"/>
      <c r="E5" s="667"/>
      <c r="F5" s="667"/>
      <c r="G5" s="667"/>
      <c r="H5" s="667"/>
      <c r="I5" s="667"/>
      <c r="J5" s="667"/>
      <c r="K5" s="667"/>
      <c r="L5" s="667"/>
      <c r="M5" s="667"/>
      <c r="N5" s="667"/>
      <c r="O5" s="667"/>
      <c r="P5" s="667"/>
      <c r="Q5" s="667"/>
      <c r="R5" s="667"/>
      <c r="S5" s="667"/>
    </row>
    <row r="6" spans="1:24" ht="5.25" customHeight="1">
      <c r="A6" s="182"/>
      <c r="B6" s="126"/>
      <c r="C6" s="126"/>
      <c r="D6" s="126"/>
      <c r="E6" s="126"/>
      <c r="F6" s="126"/>
      <c r="G6" s="126"/>
      <c r="H6" s="126"/>
      <c r="I6" s="126"/>
      <c r="J6" s="126"/>
      <c r="K6" s="126"/>
      <c r="L6" s="126"/>
      <c r="M6" s="126"/>
      <c r="N6" s="126"/>
      <c r="O6" s="126"/>
      <c r="P6" s="126"/>
      <c r="Q6" s="126"/>
      <c r="R6" s="126"/>
      <c r="S6" s="126"/>
    </row>
    <row r="7" spans="1:24" s="42" customFormat="1" ht="22.5">
      <c r="A7" s="180" t="s">
        <v>154</v>
      </c>
      <c r="B7" s="37" t="s">
        <v>190</v>
      </c>
      <c r="C7" s="41"/>
      <c r="D7" s="41"/>
      <c r="E7" s="41"/>
      <c r="F7" s="39"/>
      <c r="G7" s="41"/>
      <c r="H7" s="41"/>
      <c r="I7" s="41"/>
      <c r="J7" s="41"/>
      <c r="K7" s="41"/>
      <c r="L7" s="41"/>
      <c r="M7" s="41"/>
      <c r="N7" s="41"/>
      <c r="O7" s="41"/>
      <c r="P7" s="41"/>
      <c r="Q7" s="41"/>
      <c r="R7" s="41"/>
    </row>
    <row r="8" spans="1:24" s="42" customFormat="1" ht="60" customHeight="1">
      <c r="A8" s="73"/>
      <c r="B8" s="667" t="s">
        <v>390</v>
      </c>
      <c r="C8" s="667"/>
      <c r="D8" s="667"/>
      <c r="E8" s="667"/>
      <c r="F8" s="667"/>
      <c r="G8" s="667"/>
      <c r="H8" s="667"/>
      <c r="I8" s="667"/>
      <c r="J8" s="667"/>
      <c r="K8" s="667"/>
      <c r="L8" s="667"/>
      <c r="M8" s="667"/>
      <c r="N8" s="667"/>
      <c r="O8" s="667"/>
      <c r="P8" s="667"/>
      <c r="Q8" s="667"/>
      <c r="R8" s="667"/>
      <c r="S8" s="667"/>
    </row>
    <row r="9" spans="1:24" s="42" customFormat="1" ht="22.5">
      <c r="A9" s="73" t="s">
        <v>204</v>
      </c>
      <c r="B9" s="39" t="s">
        <v>65</v>
      </c>
      <c r="C9" s="41"/>
      <c r="D9" s="41"/>
      <c r="E9" s="41"/>
      <c r="F9" s="39"/>
      <c r="G9" s="41"/>
      <c r="H9" s="41"/>
      <c r="I9" s="41"/>
      <c r="J9" s="41"/>
      <c r="K9" s="41"/>
      <c r="L9" s="41"/>
      <c r="M9" s="41"/>
      <c r="N9" s="41"/>
      <c r="O9" s="41"/>
      <c r="P9" s="41"/>
      <c r="Q9" s="41"/>
      <c r="R9" s="41"/>
      <c r="X9" s="44"/>
    </row>
    <row r="10" spans="1:24" s="42" customFormat="1" ht="22.5">
      <c r="A10" s="180"/>
      <c r="B10" s="40" t="s">
        <v>391</v>
      </c>
      <c r="C10" s="41"/>
      <c r="D10" s="41"/>
      <c r="E10" s="41"/>
      <c r="F10" s="39"/>
      <c r="G10" s="41"/>
      <c r="H10" s="41"/>
      <c r="I10" s="41"/>
      <c r="J10" s="41"/>
      <c r="K10" s="41"/>
      <c r="L10" s="41"/>
      <c r="M10" s="41"/>
      <c r="N10" s="41"/>
      <c r="O10" s="41"/>
      <c r="P10" s="41"/>
      <c r="Q10" s="41"/>
      <c r="R10" s="41"/>
      <c r="X10" s="44"/>
    </row>
    <row r="11" spans="1:24" s="42" customFormat="1" ht="46.5" customHeight="1">
      <c r="A11" s="73"/>
      <c r="B11" s="39"/>
      <c r="C11" s="41"/>
      <c r="D11" s="41"/>
      <c r="E11" s="41"/>
      <c r="F11" s="177" t="s">
        <v>156</v>
      </c>
      <c r="G11" s="43"/>
      <c r="H11" s="43"/>
      <c r="I11" s="43"/>
      <c r="J11" s="187" t="s">
        <v>253</v>
      </c>
      <c r="K11" s="43"/>
      <c r="L11" s="187" t="s">
        <v>254</v>
      </c>
      <c r="M11" s="43"/>
      <c r="N11" s="661" t="s">
        <v>307</v>
      </c>
      <c r="O11" s="661"/>
      <c r="P11" s="188"/>
      <c r="Q11" s="188"/>
      <c r="R11" s="188"/>
      <c r="X11" s="44"/>
    </row>
    <row r="12" spans="1:24" s="42" customFormat="1" ht="22.5">
      <c r="A12" s="73"/>
      <c r="B12" s="39"/>
      <c r="C12" s="41"/>
      <c r="D12" s="41"/>
      <c r="E12" s="41"/>
      <c r="F12" s="297" t="s">
        <v>329</v>
      </c>
      <c r="G12" s="114"/>
      <c r="H12" s="114"/>
      <c r="I12" s="114"/>
      <c r="J12" s="383">
        <v>0.33</v>
      </c>
      <c r="K12" s="114"/>
      <c r="L12" s="457">
        <v>0.2</v>
      </c>
      <c r="M12" s="114"/>
      <c r="N12" s="665" t="s">
        <v>345</v>
      </c>
      <c r="O12" s="665"/>
      <c r="P12" s="387"/>
      <c r="Q12" s="387"/>
      <c r="R12" s="387"/>
      <c r="X12" s="44"/>
    </row>
    <row r="13" spans="1:24" s="42" customFormat="1" ht="22.5">
      <c r="A13" s="73"/>
      <c r="B13" s="39"/>
      <c r="C13" s="41"/>
      <c r="D13" s="41"/>
      <c r="E13" s="41"/>
      <c r="F13" s="297" t="s">
        <v>330</v>
      </c>
      <c r="G13" s="114"/>
      <c r="H13" s="114"/>
      <c r="I13" s="114"/>
      <c r="J13" s="383">
        <v>0.9</v>
      </c>
      <c r="K13" s="114"/>
      <c r="L13" s="384">
        <v>0</v>
      </c>
      <c r="M13" s="114"/>
      <c r="N13" s="659" t="s">
        <v>344</v>
      </c>
      <c r="O13" s="659"/>
      <c r="P13" s="387"/>
      <c r="Q13" s="387"/>
      <c r="R13" s="387"/>
      <c r="X13" s="44"/>
    </row>
    <row r="14" spans="1:24" s="42" customFormat="1" ht="22.5">
      <c r="A14" s="73"/>
      <c r="B14" s="39"/>
      <c r="C14" s="41"/>
      <c r="D14" s="41"/>
      <c r="E14" s="41"/>
      <c r="F14" s="297" t="s">
        <v>331</v>
      </c>
      <c r="G14" s="114"/>
      <c r="H14" s="114"/>
      <c r="I14" s="114"/>
      <c r="J14" s="383">
        <v>0.42</v>
      </c>
      <c r="K14" s="114"/>
      <c r="L14" s="383">
        <v>0.1111</v>
      </c>
      <c r="M14" s="114"/>
      <c r="N14" s="664" t="str">
        <f>N12</f>
        <v>نهادهاي دولتي</v>
      </c>
      <c r="O14" s="664"/>
      <c r="P14" s="387"/>
      <c r="Q14" s="387"/>
      <c r="R14" s="387"/>
      <c r="X14" s="44"/>
    </row>
    <row r="15" spans="1:24" s="42" customFormat="1" ht="22.5">
      <c r="A15" s="73"/>
      <c r="B15" s="39"/>
      <c r="C15" s="41"/>
      <c r="D15" s="41"/>
      <c r="E15" s="41"/>
      <c r="F15" s="40"/>
      <c r="G15" s="41"/>
      <c r="H15" s="41"/>
      <c r="I15" s="41"/>
      <c r="J15" s="40"/>
      <c r="K15" s="41"/>
      <c r="L15" s="40"/>
      <c r="M15" s="41"/>
      <c r="N15" s="40"/>
      <c r="O15" s="41"/>
      <c r="P15" s="41"/>
      <c r="Q15" s="41"/>
      <c r="R15" s="41"/>
      <c r="X15" s="44"/>
    </row>
    <row r="16" spans="1:24" s="42" customFormat="1" ht="22.5">
      <c r="A16" s="73" t="s">
        <v>205</v>
      </c>
      <c r="B16" s="39" t="s">
        <v>255</v>
      </c>
      <c r="C16" s="41"/>
      <c r="D16" s="41"/>
      <c r="E16" s="41"/>
      <c r="F16" s="39"/>
      <c r="G16" s="41"/>
      <c r="H16" s="41"/>
      <c r="I16" s="41"/>
      <c r="J16" s="41"/>
      <c r="K16" s="41"/>
      <c r="L16" s="41"/>
      <c r="M16" s="41"/>
      <c r="N16" s="41"/>
      <c r="O16" s="41"/>
      <c r="P16" s="41"/>
      <c r="Q16" s="41"/>
      <c r="R16" s="41"/>
      <c r="X16" s="44"/>
    </row>
    <row r="17" spans="1:24" s="42" customFormat="1" ht="24">
      <c r="A17" s="73"/>
      <c r="B17" s="657" t="s">
        <v>392</v>
      </c>
      <c r="C17" s="657"/>
      <c r="D17" s="657"/>
      <c r="E17" s="657"/>
      <c r="F17" s="657"/>
      <c r="G17" s="657"/>
      <c r="H17" s="657"/>
      <c r="I17" s="657"/>
      <c r="J17" s="657"/>
      <c r="K17" s="657"/>
      <c r="L17" s="657"/>
      <c r="M17" s="657"/>
      <c r="N17" s="657"/>
      <c r="O17" s="41"/>
      <c r="P17" s="41"/>
      <c r="Q17" s="41"/>
      <c r="R17" s="41"/>
      <c r="X17" s="44"/>
    </row>
    <row r="18" spans="1:24" s="42" customFormat="1" ht="24">
      <c r="A18" s="73"/>
      <c r="B18" s="657" t="s">
        <v>393</v>
      </c>
      <c r="C18" s="657"/>
      <c r="D18" s="657"/>
      <c r="E18" s="657"/>
      <c r="F18" s="657"/>
      <c r="G18" s="657"/>
      <c r="H18" s="657"/>
      <c r="I18" s="657"/>
      <c r="J18" s="657"/>
      <c r="K18" s="657"/>
      <c r="L18" s="657"/>
      <c r="M18" s="657"/>
      <c r="N18" s="657"/>
      <c r="O18" s="41"/>
      <c r="P18" s="41"/>
      <c r="Q18" s="41"/>
      <c r="R18" s="41"/>
    </row>
    <row r="19" spans="1:24" s="42" customFormat="1" ht="12" customHeight="1">
      <c r="A19" s="73"/>
      <c r="B19" s="40"/>
      <c r="C19" s="41"/>
      <c r="D19" s="41"/>
      <c r="E19" s="41"/>
      <c r="F19" s="39"/>
      <c r="G19" s="41"/>
      <c r="H19" s="41"/>
      <c r="I19" s="41"/>
      <c r="J19" s="41"/>
      <c r="K19" s="41"/>
      <c r="L19" s="41"/>
      <c r="M19" s="41"/>
      <c r="N19" s="41"/>
      <c r="O19" s="41"/>
      <c r="P19" s="41"/>
      <c r="Q19" s="41"/>
      <c r="R19" s="41"/>
    </row>
    <row r="20" spans="1:24" s="42" customFormat="1" ht="12" customHeight="1">
      <c r="A20" s="73"/>
      <c r="B20" s="40"/>
      <c r="C20" s="41"/>
      <c r="D20" s="41"/>
      <c r="E20" s="41"/>
      <c r="F20" s="39"/>
      <c r="G20" s="41"/>
      <c r="H20" s="41"/>
      <c r="I20" s="41"/>
      <c r="J20" s="41"/>
      <c r="K20" s="41"/>
      <c r="L20" s="41"/>
      <c r="M20" s="41"/>
      <c r="N20" s="41"/>
      <c r="O20" s="41"/>
      <c r="P20" s="41"/>
      <c r="Q20" s="41"/>
      <c r="R20" s="41"/>
    </row>
    <row r="21" spans="1:24" s="42" customFormat="1" ht="22.5">
      <c r="A21" s="73" t="s">
        <v>250</v>
      </c>
      <c r="B21" s="39" t="s">
        <v>191</v>
      </c>
      <c r="C21" s="41"/>
      <c r="D21" s="41"/>
      <c r="E21" s="41"/>
      <c r="F21" s="39"/>
      <c r="G21" s="41"/>
      <c r="H21" s="41"/>
      <c r="I21" s="41"/>
      <c r="J21" s="41"/>
      <c r="K21" s="41"/>
      <c r="L21" s="41"/>
      <c r="M21" s="41"/>
      <c r="N21" s="41"/>
      <c r="O21" s="41"/>
      <c r="P21" s="41"/>
      <c r="Q21" s="41"/>
      <c r="R21" s="41"/>
      <c r="X21" s="44"/>
    </row>
    <row r="22" spans="1:24" s="42" customFormat="1" ht="22.5">
      <c r="A22" s="73"/>
      <c r="B22" s="40" t="s">
        <v>404</v>
      </c>
      <c r="C22" s="41"/>
      <c r="D22" s="41"/>
      <c r="E22" s="41"/>
      <c r="F22" s="39"/>
      <c r="G22" s="41"/>
      <c r="H22" s="41"/>
      <c r="I22" s="41"/>
      <c r="J22" s="41"/>
      <c r="K22" s="41"/>
      <c r="L22" s="41"/>
      <c r="M22" s="41"/>
      <c r="N22" s="41"/>
      <c r="O22" s="41"/>
      <c r="P22" s="41"/>
      <c r="Q22" s="41"/>
      <c r="R22" s="41"/>
      <c r="X22" s="44"/>
    </row>
    <row r="23" spans="1:24" s="42" customFormat="1" ht="22.5">
      <c r="A23" s="183" t="s">
        <v>206</v>
      </c>
      <c r="B23" s="39" t="s">
        <v>192</v>
      </c>
      <c r="C23" s="41"/>
      <c r="D23" s="41"/>
      <c r="E23" s="41"/>
      <c r="F23" s="45"/>
      <c r="G23" s="113"/>
      <c r="H23" s="113"/>
      <c r="I23" s="113"/>
      <c r="J23" s="45"/>
      <c r="K23" s="113"/>
      <c r="L23" s="113"/>
      <c r="M23" s="45"/>
      <c r="N23" s="45"/>
      <c r="O23" s="114"/>
      <c r="P23" s="45"/>
      <c r="Q23" s="45"/>
      <c r="R23" s="114"/>
      <c r="S23" s="45"/>
      <c r="X23" s="44"/>
    </row>
    <row r="24" spans="1:24" s="146" customFormat="1" ht="24.75">
      <c r="A24" s="145"/>
      <c r="B24" s="75"/>
      <c r="F24" s="141" t="s">
        <v>195</v>
      </c>
      <c r="G24" s="148"/>
      <c r="H24" s="148"/>
      <c r="I24" s="148"/>
      <c r="J24" s="178" t="s">
        <v>253</v>
      </c>
      <c r="K24" s="148"/>
      <c r="L24" s="148"/>
      <c r="M24" s="661" t="s">
        <v>256</v>
      </c>
      <c r="N24" s="661"/>
      <c r="O24" s="142"/>
      <c r="P24" s="209"/>
      <c r="Q24" s="188"/>
      <c r="R24" s="142"/>
      <c r="X24" s="147"/>
    </row>
    <row r="25" spans="1:24" s="42" customFormat="1" ht="22.5">
      <c r="A25" s="73"/>
      <c r="B25" s="40"/>
      <c r="C25" s="41"/>
      <c r="D25" s="41"/>
      <c r="E25" s="41"/>
      <c r="F25" s="45" t="s">
        <v>193</v>
      </c>
      <c r="G25" s="113"/>
      <c r="H25" s="113"/>
      <c r="I25" s="113"/>
      <c r="J25" s="385">
        <v>0.35</v>
      </c>
      <c r="K25" s="113"/>
      <c r="L25" s="113"/>
      <c r="M25" s="660">
        <v>0.3</v>
      </c>
      <c r="N25" s="660"/>
      <c r="O25" s="114"/>
      <c r="P25" s="45"/>
      <c r="Q25" s="189"/>
      <c r="R25" s="114"/>
      <c r="X25" s="44"/>
    </row>
    <row r="26" spans="1:24" s="42" customFormat="1" ht="22.5">
      <c r="A26" s="73"/>
      <c r="B26" s="40"/>
      <c r="C26" s="41"/>
      <c r="D26" s="41"/>
      <c r="E26" s="41"/>
      <c r="F26" s="45" t="s">
        <v>194</v>
      </c>
      <c r="G26" s="113"/>
      <c r="H26" s="113"/>
      <c r="I26" s="113"/>
      <c r="J26" s="385">
        <v>0.2</v>
      </c>
      <c r="K26" s="113"/>
      <c r="L26" s="113"/>
      <c r="M26" s="658">
        <v>0.15</v>
      </c>
      <c r="N26" s="658"/>
      <c r="O26" s="114"/>
      <c r="P26" s="45"/>
      <c r="Q26" s="189"/>
      <c r="R26" s="114"/>
      <c r="X26" s="44"/>
    </row>
    <row r="27" spans="1:24" s="42" customFormat="1" ht="22.5">
      <c r="A27" s="73"/>
      <c r="B27" s="40"/>
      <c r="C27" s="41"/>
      <c r="D27" s="41"/>
      <c r="E27" s="41"/>
      <c r="F27" s="45" t="s">
        <v>97</v>
      </c>
      <c r="G27" s="113"/>
      <c r="H27" s="113"/>
      <c r="I27" s="113"/>
      <c r="J27" s="385">
        <v>0</v>
      </c>
      <c r="K27" s="113"/>
      <c r="L27" s="113"/>
      <c r="M27" s="658">
        <v>0</v>
      </c>
      <c r="N27" s="658"/>
      <c r="O27" s="114"/>
      <c r="P27" s="45"/>
      <c r="Q27" s="189"/>
      <c r="R27" s="114"/>
      <c r="X27" s="44"/>
    </row>
    <row r="28" spans="1:24" s="42" customFormat="1" ht="22.5">
      <c r="A28" s="183" t="s">
        <v>207</v>
      </c>
      <c r="B28" s="39" t="s">
        <v>196</v>
      </c>
      <c r="C28" s="41"/>
      <c r="D28" s="41"/>
      <c r="E28" s="41"/>
      <c r="F28" s="45"/>
      <c r="G28" s="113"/>
      <c r="H28" s="113"/>
      <c r="I28" s="113"/>
      <c r="J28" s="45"/>
      <c r="K28" s="113"/>
      <c r="L28" s="113"/>
      <c r="M28" s="45"/>
      <c r="N28" s="45"/>
      <c r="O28" s="114"/>
      <c r="P28" s="45"/>
      <c r="Q28" s="45"/>
      <c r="R28" s="114"/>
      <c r="S28" s="45"/>
      <c r="X28" s="44"/>
    </row>
    <row r="29" spans="1:24" s="146" customFormat="1" ht="27">
      <c r="A29" s="145"/>
      <c r="B29" s="75"/>
      <c r="F29" s="178" t="s">
        <v>257</v>
      </c>
      <c r="G29" s="148"/>
      <c r="H29" s="148"/>
      <c r="I29" s="148"/>
      <c r="J29" s="178" t="s">
        <v>253</v>
      </c>
      <c r="K29" s="148"/>
      <c r="L29" s="148"/>
      <c r="M29" s="661" t="s">
        <v>258</v>
      </c>
      <c r="N29" s="661"/>
      <c r="O29" s="142"/>
      <c r="P29" s="661" t="s">
        <v>307</v>
      </c>
      <c r="Q29" s="661"/>
      <c r="R29" s="142"/>
      <c r="S29" s="209"/>
      <c r="X29" s="147"/>
    </row>
    <row r="30" spans="1:24" s="42" customFormat="1" ht="22.5">
      <c r="A30" s="73"/>
      <c r="B30" s="40"/>
      <c r="C30" s="41"/>
      <c r="D30" s="41"/>
      <c r="E30" s="41"/>
      <c r="F30" s="297" t="s">
        <v>332</v>
      </c>
      <c r="G30" s="113"/>
      <c r="H30" s="113"/>
      <c r="I30" s="113"/>
      <c r="J30" s="384">
        <v>0.3</v>
      </c>
      <c r="K30" s="386"/>
      <c r="L30" s="386"/>
      <c r="M30" s="662">
        <v>0.14000000000000001</v>
      </c>
      <c r="N30" s="662"/>
      <c r="O30" s="114"/>
      <c r="P30" s="659" t="s">
        <v>344</v>
      </c>
      <c r="Q30" s="659"/>
      <c r="R30" s="114"/>
      <c r="S30" s="208"/>
      <c r="X30" s="44"/>
    </row>
    <row r="31" spans="1:24" s="42" customFormat="1" ht="22.5">
      <c r="A31" s="73"/>
      <c r="B31" s="40"/>
      <c r="C31" s="41"/>
      <c r="D31" s="41"/>
      <c r="E31" s="41"/>
      <c r="F31" s="297" t="s">
        <v>333</v>
      </c>
      <c r="G31" s="113"/>
      <c r="H31" s="113"/>
      <c r="I31" s="113"/>
      <c r="J31" s="384">
        <v>0.2</v>
      </c>
      <c r="K31" s="386"/>
      <c r="L31" s="386"/>
      <c r="M31" s="663">
        <v>0.51</v>
      </c>
      <c r="N31" s="663"/>
      <c r="O31" s="114"/>
      <c r="P31" s="659" t="s">
        <v>344</v>
      </c>
      <c r="Q31" s="659"/>
      <c r="R31" s="114"/>
      <c r="S31" s="208"/>
      <c r="X31" s="44"/>
    </row>
    <row r="32" spans="1:24" s="42" customFormat="1" ht="22.5">
      <c r="A32" s="73"/>
      <c r="B32" s="40"/>
      <c r="C32" s="41"/>
      <c r="D32" s="41"/>
      <c r="E32" s="41"/>
      <c r="F32" s="45"/>
      <c r="G32" s="113"/>
      <c r="H32" s="113"/>
      <c r="I32" s="113"/>
      <c r="J32" s="45"/>
      <c r="K32" s="113"/>
      <c r="L32" s="113"/>
      <c r="M32" s="659"/>
      <c r="N32" s="659"/>
      <c r="O32" s="114"/>
      <c r="P32" s="659"/>
      <c r="Q32" s="659"/>
      <c r="R32" s="114"/>
      <c r="S32" s="208"/>
      <c r="X32" s="44"/>
    </row>
    <row r="33" spans="1:19">
      <c r="A33" s="180" t="s">
        <v>238</v>
      </c>
      <c r="B33" s="39" t="s">
        <v>157</v>
      </c>
      <c r="C33" s="29"/>
      <c r="D33" s="29"/>
      <c r="E33" s="29"/>
      <c r="F33" s="29"/>
      <c r="G33" s="29"/>
      <c r="H33" s="29"/>
      <c r="I33" s="29"/>
      <c r="J33" s="29"/>
    </row>
    <row r="34" spans="1:19" s="150" customFormat="1" ht="49.5" customHeight="1">
      <c r="A34" s="184"/>
      <c r="B34" s="149"/>
      <c r="C34" s="149"/>
      <c r="D34" s="149"/>
      <c r="E34" s="149"/>
      <c r="F34" s="656" t="s">
        <v>394</v>
      </c>
      <c r="G34" s="656"/>
      <c r="H34" s="656"/>
      <c r="I34" s="656"/>
      <c r="J34" s="656"/>
      <c r="K34" s="656"/>
      <c r="L34" s="656"/>
      <c r="M34" s="656"/>
      <c r="N34" s="656"/>
      <c r="O34" s="656"/>
      <c r="P34" s="656"/>
      <c r="Q34" s="656"/>
      <c r="R34" s="656"/>
      <c r="S34" s="656"/>
    </row>
    <row r="35" spans="1:19" customFormat="1" ht="22.5" customHeight="1">
      <c r="B35" s="270" t="s">
        <v>316</v>
      </c>
      <c r="C35" s="252"/>
      <c r="D35" s="252"/>
      <c r="E35" s="252"/>
      <c r="F35" s="252"/>
      <c r="G35" s="252"/>
      <c r="H35" s="252"/>
      <c r="I35" s="260"/>
      <c r="J35" s="260"/>
      <c r="K35" s="260"/>
      <c r="L35" s="260"/>
      <c r="M35" s="260"/>
      <c r="N35" s="260"/>
      <c r="O35" s="260"/>
      <c r="P35" s="261"/>
    </row>
    <row r="36" spans="1:19" s="150" customFormat="1" ht="29.25">
      <c r="A36" s="184"/>
      <c r="B36" s="262" t="s">
        <v>308</v>
      </c>
      <c r="C36" s="258"/>
      <c r="D36" s="258"/>
      <c r="E36" s="258"/>
      <c r="F36" s="259"/>
      <c r="G36" s="258"/>
      <c r="H36" s="258"/>
      <c r="I36" s="258"/>
      <c r="J36" s="258"/>
      <c r="K36" s="263"/>
      <c r="L36" s="263"/>
      <c r="M36" s="263"/>
      <c r="N36" s="263"/>
      <c r="O36" s="263"/>
      <c r="P36" s="264"/>
    </row>
    <row r="37" spans="1:19" s="150" customFormat="1" ht="29.25">
      <c r="A37" s="184"/>
      <c r="B37" s="265" t="s">
        <v>319</v>
      </c>
      <c r="C37" s="266"/>
      <c r="D37" s="266"/>
      <c r="E37" s="266"/>
      <c r="F37" s="267"/>
      <c r="G37" s="266"/>
      <c r="H37" s="266"/>
      <c r="I37" s="266"/>
      <c r="J37" s="266"/>
      <c r="K37" s="268"/>
      <c r="L37" s="268"/>
      <c r="M37" s="268"/>
      <c r="N37" s="268"/>
      <c r="O37" s="268"/>
      <c r="P37" s="269"/>
    </row>
    <row r="38" spans="1:19" s="150" customFormat="1" ht="29.25">
      <c r="A38" s="184"/>
      <c r="B38" s="74"/>
      <c r="C38" s="149"/>
      <c r="D38" s="149"/>
      <c r="E38" s="149"/>
      <c r="F38" s="75"/>
      <c r="G38" s="149"/>
      <c r="H38" s="149"/>
      <c r="I38" s="149"/>
      <c r="J38" s="149"/>
    </row>
    <row r="39" spans="1:19" ht="29.25" customHeight="1">
      <c r="B39" s="29"/>
      <c r="C39" s="29"/>
      <c r="D39" s="29"/>
      <c r="E39" s="29"/>
      <c r="F39" s="29"/>
      <c r="G39" s="29"/>
      <c r="H39" s="29"/>
      <c r="I39" s="29"/>
      <c r="J39" s="29"/>
      <c r="L39" s="114">
        <v>3</v>
      </c>
    </row>
    <row r="40" spans="1:19">
      <c r="B40" s="29"/>
      <c r="C40" s="29"/>
      <c r="D40" s="29"/>
      <c r="E40" s="29"/>
      <c r="F40" s="29"/>
      <c r="G40" s="29"/>
      <c r="H40" s="29"/>
      <c r="I40" s="29"/>
      <c r="J40" s="29"/>
    </row>
    <row r="41" spans="1:19">
      <c r="B41" s="29"/>
      <c r="C41" s="29"/>
      <c r="D41" s="29"/>
      <c r="E41" s="29"/>
      <c r="F41" s="29"/>
      <c r="G41" s="29"/>
      <c r="H41" s="29"/>
      <c r="I41" s="29"/>
      <c r="J41" s="29"/>
    </row>
    <row r="42" spans="1:19">
      <c r="B42" s="29"/>
      <c r="C42" s="29"/>
      <c r="D42" s="29"/>
      <c r="E42" s="29"/>
      <c r="F42" s="29"/>
      <c r="G42" s="29"/>
      <c r="H42" s="29"/>
      <c r="I42" s="29"/>
      <c r="J42" s="29"/>
    </row>
    <row r="43" spans="1:19">
      <c r="B43" s="29"/>
      <c r="C43" s="29"/>
      <c r="D43" s="29"/>
      <c r="E43" s="29"/>
      <c r="F43" s="29"/>
      <c r="G43" s="29"/>
      <c r="H43" s="29"/>
      <c r="I43" s="29"/>
      <c r="J43" s="29"/>
    </row>
    <row r="44" spans="1:19">
      <c r="B44" s="29"/>
      <c r="C44" s="28"/>
      <c r="D44" s="28"/>
      <c r="E44" s="28"/>
      <c r="F44" s="28"/>
      <c r="G44" s="28"/>
      <c r="H44" s="28"/>
      <c r="I44" s="28"/>
      <c r="J44" s="28"/>
    </row>
    <row r="45" spans="1:19">
      <c r="B45" s="27"/>
      <c r="C45" s="28"/>
      <c r="D45" s="28"/>
      <c r="E45" s="28"/>
      <c r="F45" s="28"/>
      <c r="G45" s="28"/>
      <c r="H45" s="28"/>
      <c r="I45" s="28"/>
      <c r="J45" s="28"/>
    </row>
    <row r="46" spans="1:19">
      <c r="B46" s="28"/>
    </row>
  </sheetData>
  <mergeCells count="25">
    <mergeCell ref="A3:S3"/>
    <mergeCell ref="A2:S2"/>
    <mergeCell ref="A1:S1"/>
    <mergeCell ref="N11:O11"/>
    <mergeCell ref="N14:O14"/>
    <mergeCell ref="N13:O13"/>
    <mergeCell ref="N12:O12"/>
    <mergeCell ref="B4:J4"/>
    <mergeCell ref="B5:S5"/>
    <mergeCell ref="B8:S8"/>
    <mergeCell ref="F34:S34"/>
    <mergeCell ref="B18:N18"/>
    <mergeCell ref="B17:N17"/>
    <mergeCell ref="M27:N27"/>
    <mergeCell ref="M26:N26"/>
    <mergeCell ref="M32:N32"/>
    <mergeCell ref="M25:N25"/>
    <mergeCell ref="M24:N24"/>
    <mergeCell ref="P32:Q32"/>
    <mergeCell ref="M29:N29"/>
    <mergeCell ref="P29:Q29"/>
    <mergeCell ref="M30:N30"/>
    <mergeCell ref="P30:Q30"/>
    <mergeCell ref="M31:N31"/>
    <mergeCell ref="P31:Q31"/>
  </mergeCells>
  <pageMargins left="0.35433070866141736" right="0.35433070866141736" top="0.59055118110236227" bottom="0.59055118110236227" header="0" footer="0"/>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dimension ref="A1:R40"/>
  <sheetViews>
    <sheetView rightToLeft="1" view="pageBreakPreview" topLeftCell="A4" zoomScaleSheetLayoutView="100" workbookViewId="0">
      <selection activeCell="I15" sqref="I15:K15"/>
    </sheetView>
  </sheetViews>
  <sheetFormatPr defaultRowHeight="12.75"/>
  <cols>
    <col min="1" max="1" width="5.5703125" style="327" customWidth="1"/>
    <col min="2" max="2" width="35" style="362" customWidth="1"/>
    <col min="3" max="3" width="10.7109375" style="327" customWidth="1"/>
    <col min="4" max="4" width="2.42578125" style="327" customWidth="1"/>
    <col min="5" max="5" width="11" style="327" customWidth="1"/>
    <col min="6" max="6" width="1.85546875" style="327" customWidth="1"/>
    <col min="7" max="7" width="11.28515625" style="327" customWidth="1"/>
    <col min="8" max="8" width="2.42578125" style="327" customWidth="1"/>
    <col min="9" max="9" width="10.85546875" style="327" customWidth="1"/>
    <col min="10" max="10" width="2.140625" style="327" customWidth="1"/>
    <col min="11" max="11" width="10.7109375" style="327" customWidth="1"/>
    <col min="12" max="12" width="2" style="327" customWidth="1"/>
    <col min="13" max="13" width="9.85546875" style="327" customWidth="1"/>
    <col min="14" max="14" width="2" style="327" customWidth="1"/>
    <col min="15" max="15" width="11.140625" style="327" customWidth="1"/>
    <col min="16" max="16" width="3.85546875" style="327" customWidth="1"/>
    <col min="17" max="16384" width="9.140625" style="327"/>
  </cols>
  <sheetData>
    <row r="1" spans="1:18" ht="28.5">
      <c r="B1" s="654" t="s">
        <v>335</v>
      </c>
      <c r="C1" s="654"/>
      <c r="D1" s="654"/>
      <c r="E1" s="654"/>
      <c r="F1" s="654"/>
      <c r="G1" s="654"/>
      <c r="H1" s="654"/>
      <c r="I1" s="654"/>
      <c r="J1" s="654"/>
      <c r="K1" s="654"/>
      <c r="L1" s="654"/>
      <c r="M1" s="654"/>
      <c r="N1" s="654"/>
      <c r="O1" s="654"/>
      <c r="P1" s="299"/>
      <c r="Q1" s="299"/>
      <c r="R1" s="299"/>
    </row>
    <row r="2" spans="1:18" ht="28.5">
      <c r="B2" s="654" t="s">
        <v>155</v>
      </c>
      <c r="C2" s="654"/>
      <c r="D2" s="654"/>
      <c r="E2" s="654"/>
      <c r="F2" s="654"/>
      <c r="G2" s="654"/>
      <c r="H2" s="654"/>
      <c r="I2" s="654"/>
      <c r="J2" s="654"/>
      <c r="K2" s="654"/>
      <c r="L2" s="654"/>
      <c r="M2" s="654"/>
      <c r="N2" s="654"/>
      <c r="O2" s="654"/>
      <c r="P2" s="299"/>
      <c r="Q2" s="299"/>
      <c r="R2" s="299"/>
    </row>
    <row r="3" spans="1:18" ht="28.5">
      <c r="B3" s="654" t="s">
        <v>388</v>
      </c>
      <c r="C3" s="654"/>
      <c r="D3" s="654"/>
      <c r="E3" s="654"/>
      <c r="F3" s="654"/>
      <c r="G3" s="654"/>
      <c r="H3" s="654"/>
      <c r="I3" s="654"/>
      <c r="J3" s="654"/>
      <c r="K3" s="654"/>
      <c r="L3" s="654"/>
      <c r="M3" s="654"/>
      <c r="N3" s="654"/>
      <c r="O3" s="654"/>
      <c r="P3" s="299"/>
      <c r="Q3" s="299"/>
      <c r="R3" s="299"/>
    </row>
    <row r="4" spans="1:18" s="331" customFormat="1" ht="64.5" customHeight="1">
      <c r="A4" s="328" t="s">
        <v>239</v>
      </c>
      <c r="B4" s="329" t="s">
        <v>158</v>
      </c>
      <c r="C4" s="330"/>
      <c r="D4" s="330"/>
      <c r="E4" s="330"/>
      <c r="F4" s="330"/>
      <c r="G4" s="330"/>
      <c r="H4" s="330"/>
      <c r="I4" s="330"/>
      <c r="J4" s="330"/>
      <c r="K4" s="330"/>
    </row>
    <row r="5" spans="1:18" s="332" customFormat="1" ht="24">
      <c r="B5" s="333"/>
      <c r="C5" s="334" t="s">
        <v>29</v>
      </c>
      <c r="D5" s="335"/>
      <c r="E5" s="671" t="s">
        <v>48</v>
      </c>
      <c r="F5" s="671"/>
      <c r="G5" s="671"/>
      <c r="H5" s="336"/>
      <c r="I5" s="671" t="s">
        <v>49</v>
      </c>
      <c r="J5" s="672"/>
      <c r="K5" s="671"/>
      <c r="L5" s="337"/>
      <c r="M5" s="671" t="s">
        <v>237</v>
      </c>
      <c r="N5" s="672"/>
      <c r="O5" s="671"/>
    </row>
    <row r="6" spans="1:18" s="332" customFormat="1" ht="24">
      <c r="B6" s="333"/>
      <c r="C6" s="338"/>
      <c r="D6" s="338"/>
      <c r="E6" s="339" t="s">
        <v>387</v>
      </c>
      <c r="F6" s="340"/>
      <c r="G6" s="339" t="s">
        <v>328</v>
      </c>
      <c r="H6" s="341"/>
      <c r="I6" s="339" t="s">
        <v>387</v>
      </c>
      <c r="J6" s="341"/>
      <c r="K6" s="339" t="s">
        <v>328</v>
      </c>
      <c r="M6" s="339" t="s">
        <v>387</v>
      </c>
      <c r="N6" s="341"/>
      <c r="O6" s="339" t="s">
        <v>328</v>
      </c>
    </row>
    <row r="7" spans="1:18" s="332" customFormat="1" ht="24">
      <c r="B7" s="342" t="s">
        <v>329</v>
      </c>
      <c r="C7" s="343" t="s">
        <v>334</v>
      </c>
      <c r="D7" s="343"/>
      <c r="E7" s="340">
        <v>6570000</v>
      </c>
      <c r="F7" s="344"/>
      <c r="G7" s="340">
        <v>6570000</v>
      </c>
      <c r="H7" s="343"/>
      <c r="I7" s="340" t="s">
        <v>188</v>
      </c>
      <c r="J7" s="344"/>
      <c r="K7" s="340" t="s">
        <v>188</v>
      </c>
      <c r="M7" s="340">
        <v>8500000</v>
      </c>
      <c r="N7" s="344"/>
      <c r="O7" s="340">
        <v>7500000</v>
      </c>
    </row>
    <row r="8" spans="1:18" s="332" customFormat="1" ht="24">
      <c r="B8" s="342" t="s">
        <v>330</v>
      </c>
      <c r="C8" s="343" t="s">
        <v>334</v>
      </c>
      <c r="D8" s="343"/>
      <c r="E8" s="341">
        <v>2000000</v>
      </c>
      <c r="F8" s="345"/>
      <c r="G8" s="341">
        <v>2000000</v>
      </c>
      <c r="H8" s="343"/>
      <c r="I8" s="341" t="s">
        <v>188</v>
      </c>
      <c r="J8" s="345"/>
      <c r="K8" s="341" t="s">
        <v>188</v>
      </c>
      <c r="M8" s="341">
        <v>700000</v>
      </c>
      <c r="N8" s="345"/>
      <c r="O8" s="341">
        <v>700000</v>
      </c>
    </row>
    <row r="9" spans="1:18" s="346" customFormat="1" ht="24">
      <c r="B9" s="342" t="s">
        <v>331</v>
      </c>
      <c r="C9" s="343" t="s">
        <v>334</v>
      </c>
      <c r="D9" s="343"/>
      <c r="E9" s="341">
        <v>5000000</v>
      </c>
      <c r="F9" s="345"/>
      <c r="G9" s="341">
        <v>5000000</v>
      </c>
      <c r="H9" s="343"/>
      <c r="I9" s="341" t="s">
        <v>188</v>
      </c>
      <c r="J9" s="345"/>
      <c r="K9" s="341" t="s">
        <v>188</v>
      </c>
      <c r="L9" s="332"/>
      <c r="M9" s="341">
        <v>5000000</v>
      </c>
      <c r="N9" s="345"/>
      <c r="O9" s="341">
        <v>500000</v>
      </c>
    </row>
    <row r="10" spans="1:18" s="346" customFormat="1" ht="24">
      <c r="B10" s="347"/>
      <c r="C10" s="348"/>
      <c r="D10" s="348"/>
      <c r="E10" s="349"/>
      <c r="F10" s="350"/>
      <c r="G10" s="349"/>
      <c r="H10" s="348"/>
      <c r="I10" s="349"/>
      <c r="J10" s="350"/>
      <c r="K10" s="349"/>
      <c r="M10" s="349"/>
      <c r="N10" s="350"/>
      <c r="O10" s="349"/>
    </row>
    <row r="11" spans="1:18" s="346" customFormat="1" ht="24">
      <c r="B11" s="347"/>
      <c r="C11" s="348"/>
      <c r="D11" s="348"/>
      <c r="E11" s="349"/>
      <c r="F11" s="350"/>
      <c r="G11" s="349"/>
      <c r="H11" s="348"/>
      <c r="I11" s="349"/>
      <c r="J11" s="350"/>
      <c r="K11" s="349"/>
      <c r="M11" s="349"/>
      <c r="N11" s="350"/>
      <c r="O11" s="349"/>
    </row>
    <row r="12" spans="1:18" s="332" customFormat="1" ht="5.25" customHeight="1">
      <c r="B12" s="351"/>
      <c r="C12" s="352"/>
      <c r="D12" s="352"/>
      <c r="E12" s="352"/>
      <c r="F12" s="352"/>
      <c r="G12" s="352"/>
      <c r="H12" s="352"/>
      <c r="I12" s="352"/>
      <c r="J12" s="352"/>
      <c r="K12" s="352"/>
    </row>
    <row r="13" spans="1:18" s="332" customFormat="1" ht="24" hidden="1">
      <c r="B13" s="351"/>
      <c r="C13" s="352"/>
      <c r="D13" s="352"/>
      <c r="E13" s="352"/>
      <c r="F13" s="352"/>
      <c r="G13" s="352"/>
      <c r="H13" s="352"/>
      <c r="I13" s="352"/>
      <c r="J13" s="352"/>
      <c r="K13" s="352"/>
    </row>
    <row r="14" spans="1:18" s="332" customFormat="1" ht="24" hidden="1">
      <c r="B14" s="351"/>
      <c r="C14" s="352"/>
      <c r="D14" s="352"/>
      <c r="E14" s="352"/>
      <c r="F14" s="352"/>
      <c r="G14" s="352"/>
      <c r="H14" s="352"/>
      <c r="I14" s="352"/>
      <c r="J14" s="352"/>
      <c r="K14" s="352"/>
    </row>
    <row r="15" spans="1:18" s="332" customFormat="1" ht="54" customHeight="1">
      <c r="B15" s="668"/>
      <c r="C15" s="668"/>
      <c r="D15" s="352"/>
      <c r="E15" s="673"/>
      <c r="F15" s="673"/>
      <c r="G15" s="673"/>
      <c r="H15" s="353"/>
      <c r="I15" s="673"/>
      <c r="J15" s="673"/>
      <c r="K15" s="673"/>
    </row>
    <row r="16" spans="1:18" s="346" customFormat="1" ht="54" customHeight="1">
      <c r="B16" s="670" t="s">
        <v>321</v>
      </c>
      <c r="C16" s="670"/>
      <c r="D16" s="670"/>
      <c r="E16" s="670"/>
      <c r="F16" s="670"/>
      <c r="G16" s="670"/>
      <c r="H16" s="670"/>
      <c r="I16" s="670"/>
      <c r="J16" s="670"/>
      <c r="K16" s="670"/>
    </row>
    <row r="17" spans="2:13" s="332" customFormat="1" ht="35.25" customHeight="1">
      <c r="B17" s="351" t="s">
        <v>202</v>
      </c>
      <c r="C17" s="354"/>
      <c r="D17" s="354"/>
      <c r="E17" s="355" t="s">
        <v>44</v>
      </c>
      <c r="F17" s="354"/>
      <c r="G17" s="354"/>
      <c r="H17" s="352"/>
      <c r="I17" s="354"/>
      <c r="J17" s="354"/>
      <c r="K17" s="355" t="s">
        <v>45</v>
      </c>
      <c r="L17" s="354"/>
      <c r="M17" s="354"/>
    </row>
    <row r="18" spans="2:13" s="332" customFormat="1" ht="24">
      <c r="B18" s="351" t="s">
        <v>48</v>
      </c>
      <c r="C18" s="352"/>
      <c r="D18" s="352"/>
      <c r="E18" s="343" t="s">
        <v>186</v>
      </c>
      <c r="F18" s="352"/>
      <c r="G18" s="352"/>
      <c r="H18" s="352"/>
      <c r="I18" s="352"/>
      <c r="J18" s="352"/>
      <c r="K18" s="343" t="s">
        <v>186</v>
      </c>
      <c r="L18" s="352"/>
      <c r="M18" s="352"/>
    </row>
    <row r="19" spans="2:13" s="332" customFormat="1" ht="24">
      <c r="B19" s="351" t="s">
        <v>49</v>
      </c>
      <c r="C19" s="352"/>
      <c r="D19" s="352"/>
      <c r="E19" s="343" t="s">
        <v>186</v>
      </c>
      <c r="F19" s="352"/>
      <c r="G19" s="352"/>
      <c r="H19" s="352"/>
      <c r="I19" s="352"/>
      <c r="J19" s="352"/>
      <c r="K19" s="343" t="s">
        <v>186</v>
      </c>
      <c r="L19" s="352"/>
      <c r="M19" s="352"/>
    </row>
    <row r="20" spans="2:13" s="332" customFormat="1" ht="24">
      <c r="B20" s="351" t="s">
        <v>51</v>
      </c>
      <c r="C20" s="352"/>
      <c r="D20" s="352"/>
      <c r="E20" s="343" t="s">
        <v>186</v>
      </c>
      <c r="F20" s="352"/>
      <c r="G20" s="352"/>
      <c r="H20" s="352"/>
      <c r="I20" s="352"/>
      <c r="J20" s="352"/>
      <c r="K20" s="343" t="s">
        <v>186</v>
      </c>
      <c r="L20" s="352"/>
      <c r="M20" s="352"/>
    </row>
    <row r="21" spans="2:13" s="332" customFormat="1" ht="24">
      <c r="B21" s="351" t="s">
        <v>50</v>
      </c>
      <c r="C21" s="352"/>
      <c r="D21" s="352"/>
      <c r="E21" s="343" t="s">
        <v>186</v>
      </c>
      <c r="F21" s="352"/>
      <c r="G21" s="352"/>
      <c r="H21" s="352"/>
      <c r="I21" s="352"/>
      <c r="J21" s="352"/>
      <c r="K21" s="343" t="s">
        <v>186</v>
      </c>
      <c r="L21" s="352"/>
      <c r="M21" s="352"/>
    </row>
    <row r="22" spans="2:13" s="332" customFormat="1" ht="24">
      <c r="B22" s="351" t="s">
        <v>52</v>
      </c>
      <c r="C22" s="352"/>
      <c r="D22" s="352"/>
      <c r="E22" s="343" t="s">
        <v>186</v>
      </c>
      <c r="F22" s="352"/>
      <c r="G22" s="352"/>
      <c r="H22" s="352"/>
      <c r="I22" s="352"/>
      <c r="J22" s="352"/>
      <c r="K22" s="343" t="s">
        <v>186</v>
      </c>
      <c r="L22" s="352"/>
      <c r="M22" s="352"/>
    </row>
    <row r="23" spans="2:13" s="332" customFormat="1" ht="24">
      <c r="B23" s="351" t="s">
        <v>50</v>
      </c>
      <c r="C23" s="352"/>
      <c r="D23" s="352"/>
      <c r="E23" s="343" t="s">
        <v>186</v>
      </c>
      <c r="F23" s="352"/>
      <c r="G23" s="352"/>
      <c r="H23" s="352"/>
      <c r="I23" s="352"/>
      <c r="J23" s="352"/>
      <c r="K23" s="343" t="s">
        <v>186</v>
      </c>
      <c r="L23" s="352"/>
      <c r="M23" s="352"/>
    </row>
    <row r="24" spans="2:13" s="332" customFormat="1" ht="24">
      <c r="B24" s="351"/>
      <c r="C24" s="352"/>
      <c r="D24" s="352"/>
      <c r="E24" s="352"/>
      <c r="F24" s="352"/>
      <c r="G24" s="352"/>
      <c r="H24" s="352"/>
      <c r="I24" s="352"/>
      <c r="J24" s="352"/>
      <c r="K24" s="343"/>
      <c r="L24" s="352"/>
      <c r="M24" s="352"/>
    </row>
    <row r="25" spans="2:13" s="346" customFormat="1" ht="42.75" customHeight="1">
      <c r="B25" s="670" t="s">
        <v>322</v>
      </c>
      <c r="C25" s="670"/>
      <c r="D25" s="670"/>
      <c r="E25" s="670"/>
      <c r="F25" s="670"/>
      <c r="G25" s="670"/>
      <c r="H25" s="670"/>
      <c r="I25" s="670"/>
      <c r="J25" s="670"/>
      <c r="K25" s="670"/>
    </row>
    <row r="26" spans="2:13" s="332" customFormat="1" ht="22.5">
      <c r="B26" s="356"/>
      <c r="C26" s="356"/>
      <c r="D26" s="356"/>
      <c r="E26" s="356"/>
      <c r="F26" s="356"/>
      <c r="G26" s="356"/>
      <c r="H26" s="356"/>
      <c r="I26" s="356"/>
      <c r="J26" s="356"/>
      <c r="K26" s="356"/>
    </row>
    <row r="27" spans="2:13" s="332" customFormat="1" ht="27">
      <c r="B27" s="357" t="s">
        <v>202</v>
      </c>
      <c r="C27" s="354"/>
      <c r="D27" s="354"/>
      <c r="E27" s="355" t="s">
        <v>46</v>
      </c>
      <c r="F27" s="354"/>
      <c r="G27" s="354"/>
      <c r="H27" s="352"/>
      <c r="I27" s="354"/>
      <c r="J27" s="354"/>
      <c r="K27" s="355" t="s">
        <v>56</v>
      </c>
      <c r="L27" s="354"/>
      <c r="M27" s="354"/>
    </row>
    <row r="28" spans="2:13" s="332" customFormat="1" ht="27">
      <c r="B28" s="358" t="s">
        <v>187</v>
      </c>
      <c r="C28" s="352"/>
      <c r="D28" s="352"/>
      <c r="E28" s="343" t="s">
        <v>186</v>
      </c>
      <c r="F28" s="352"/>
      <c r="G28" s="352"/>
      <c r="H28" s="352"/>
      <c r="I28" s="352"/>
      <c r="J28" s="352"/>
      <c r="K28" s="343" t="s">
        <v>186</v>
      </c>
      <c r="L28" s="352"/>
      <c r="M28" s="352"/>
    </row>
    <row r="29" spans="2:13" s="332" customFormat="1" ht="27">
      <c r="B29" s="357" t="s">
        <v>48</v>
      </c>
      <c r="C29" s="352"/>
      <c r="D29" s="352"/>
      <c r="E29" s="343" t="s">
        <v>186</v>
      </c>
      <c r="F29" s="352"/>
      <c r="G29" s="352"/>
      <c r="H29" s="352"/>
      <c r="I29" s="352"/>
      <c r="J29" s="352"/>
      <c r="K29" s="343" t="s">
        <v>186</v>
      </c>
      <c r="L29" s="352"/>
      <c r="M29" s="352"/>
    </row>
    <row r="30" spans="2:13" s="332" customFormat="1" ht="27">
      <c r="B30" s="357" t="s">
        <v>49</v>
      </c>
      <c r="C30" s="352"/>
      <c r="D30" s="352"/>
      <c r="E30" s="343" t="s">
        <v>186</v>
      </c>
      <c r="F30" s="352"/>
      <c r="G30" s="352"/>
      <c r="H30" s="352"/>
      <c r="I30" s="352"/>
      <c r="J30" s="352"/>
      <c r="K30" s="343" t="s">
        <v>186</v>
      </c>
      <c r="L30" s="352"/>
      <c r="M30" s="352"/>
    </row>
    <row r="31" spans="2:13" s="332" customFormat="1" ht="27">
      <c r="B31" s="357" t="s">
        <v>53</v>
      </c>
      <c r="C31" s="352"/>
      <c r="D31" s="352"/>
      <c r="E31" s="343" t="s">
        <v>186</v>
      </c>
      <c r="F31" s="352"/>
      <c r="G31" s="352"/>
      <c r="H31" s="352"/>
      <c r="I31" s="352"/>
      <c r="J31" s="352"/>
      <c r="K31" s="343" t="s">
        <v>186</v>
      </c>
      <c r="L31" s="352"/>
      <c r="M31" s="352"/>
    </row>
    <row r="32" spans="2:13" s="332" customFormat="1" ht="27">
      <c r="B32" s="357" t="s">
        <v>50</v>
      </c>
      <c r="C32" s="352"/>
      <c r="D32" s="352"/>
      <c r="E32" s="343" t="s">
        <v>186</v>
      </c>
      <c r="F32" s="352"/>
      <c r="G32" s="352"/>
      <c r="H32" s="352"/>
      <c r="I32" s="352"/>
      <c r="J32" s="352"/>
      <c r="K32" s="343" t="s">
        <v>186</v>
      </c>
      <c r="L32" s="352"/>
      <c r="M32" s="352"/>
    </row>
    <row r="33" spans="1:15" s="332" customFormat="1" ht="27">
      <c r="B33" s="357" t="s">
        <v>54</v>
      </c>
      <c r="C33" s="352"/>
      <c r="D33" s="352"/>
      <c r="E33" s="343" t="s">
        <v>186</v>
      </c>
      <c r="F33" s="352"/>
      <c r="G33" s="352"/>
      <c r="H33" s="352"/>
      <c r="I33" s="352"/>
      <c r="J33" s="352"/>
      <c r="K33" s="343" t="s">
        <v>186</v>
      </c>
      <c r="L33" s="352"/>
      <c r="M33" s="352"/>
    </row>
    <row r="34" spans="1:15" s="332" customFormat="1" ht="27">
      <c r="B34" s="357" t="s">
        <v>50</v>
      </c>
      <c r="C34" s="352"/>
      <c r="D34" s="352"/>
      <c r="E34" s="343" t="s">
        <v>186</v>
      </c>
      <c r="F34" s="352"/>
      <c r="G34" s="352"/>
      <c r="H34" s="352"/>
      <c r="I34" s="352"/>
      <c r="J34" s="352"/>
      <c r="K34" s="343" t="s">
        <v>186</v>
      </c>
      <c r="L34" s="352"/>
      <c r="M34" s="352"/>
    </row>
    <row r="35" spans="1:15" s="332" customFormat="1" ht="52.5" customHeight="1">
      <c r="B35" s="359"/>
    </row>
    <row r="36" spans="1:15" s="332" customFormat="1" ht="24.75">
      <c r="A36" s="360" t="s">
        <v>240</v>
      </c>
      <c r="B36" s="361" t="s">
        <v>197</v>
      </c>
    </row>
    <row r="37" spans="1:15" ht="38.25" customHeight="1">
      <c r="B37" s="669" t="s">
        <v>203</v>
      </c>
      <c r="C37" s="669"/>
      <c r="D37" s="669"/>
      <c r="E37" s="669"/>
      <c r="F37" s="669"/>
      <c r="G37" s="669"/>
      <c r="H37" s="669"/>
      <c r="I37" s="669"/>
      <c r="J37" s="669"/>
      <c r="K37" s="669"/>
      <c r="L37" s="669"/>
      <c r="M37" s="669"/>
      <c r="N37" s="669"/>
      <c r="O37" s="669"/>
    </row>
    <row r="38" spans="1:15" ht="16.5" customHeight="1"/>
    <row r="40" spans="1:15" ht="22.5">
      <c r="G40" s="363">
        <v>4</v>
      </c>
    </row>
  </sheetData>
  <mergeCells count="12">
    <mergeCell ref="B1:O1"/>
    <mergeCell ref="B2:O2"/>
    <mergeCell ref="B3:O3"/>
    <mergeCell ref="B15:C15"/>
    <mergeCell ref="B37:O37"/>
    <mergeCell ref="B16:K16"/>
    <mergeCell ref="B25:K25"/>
    <mergeCell ref="E5:G5"/>
    <mergeCell ref="I5:K5"/>
    <mergeCell ref="E15:G15"/>
    <mergeCell ref="I15:K15"/>
    <mergeCell ref="M5:O5"/>
  </mergeCells>
  <pageMargins left="0.70866141732283472" right="0.70866141732283472" top="0.74803149606299213" bottom="0.74803149606299213" header="0.31496062992125984" footer="0.31496062992125984"/>
  <pageSetup paperSize="9" scale="68" orientation="portrait" r:id="rId1"/>
  <colBreaks count="1" manualBreakCount="1">
    <brk id="15" max="39" man="1"/>
  </colBreaks>
</worksheet>
</file>

<file path=xl/worksheets/sheet5.xml><?xml version="1.0" encoding="utf-8"?>
<worksheet xmlns="http://schemas.openxmlformats.org/spreadsheetml/2006/main" xmlns:r="http://schemas.openxmlformats.org/officeDocument/2006/relationships">
  <dimension ref="A1:AB26"/>
  <sheetViews>
    <sheetView rightToLeft="1" view="pageBreakPreview" topLeftCell="A7" zoomScale="110" zoomScaleNormal="120" zoomScaleSheetLayoutView="110" workbookViewId="0">
      <selection activeCell="F14" sqref="F14"/>
    </sheetView>
  </sheetViews>
  <sheetFormatPr defaultRowHeight="12.75"/>
  <cols>
    <col min="1" max="1" width="5.28515625" customWidth="1"/>
    <col min="3" max="3" width="5.28515625" customWidth="1"/>
    <col min="4" max="4" width="11.28515625" customWidth="1"/>
    <col min="5" max="5" width="1.85546875" customWidth="1"/>
    <col min="6" max="6" width="10.28515625" customWidth="1"/>
    <col min="7" max="7" width="1.85546875" customWidth="1"/>
    <col min="8" max="8" width="12.42578125" customWidth="1"/>
    <col min="9" max="9" width="1.85546875" customWidth="1"/>
    <col min="10" max="10" width="2.42578125" customWidth="1"/>
    <col min="11" max="11" width="11.28515625" customWidth="1"/>
    <col min="12" max="12" width="1.85546875" customWidth="1"/>
    <col min="13" max="13" width="11" customWidth="1"/>
    <col min="14" max="14" width="2.28515625" customWidth="1"/>
    <col min="15" max="15" width="12.42578125" customWidth="1"/>
    <col min="16" max="16" width="2" customWidth="1"/>
    <col min="17" max="17" width="12.5703125" customWidth="1"/>
    <col min="18" max="19" width="2.28515625" customWidth="1"/>
    <col min="20" max="20" width="10" bestFit="1" customWidth="1"/>
    <col min="21" max="21" width="1.5703125" customWidth="1"/>
    <col min="22" max="22" width="12.42578125" customWidth="1"/>
    <col min="23" max="23" width="1.42578125" customWidth="1"/>
    <col min="24" max="24" width="11.42578125" customWidth="1"/>
    <col min="25" max="25" width="2" customWidth="1"/>
    <col min="26" max="26" width="10" bestFit="1" customWidth="1"/>
    <col min="27" max="27" width="2" customWidth="1"/>
    <col min="28" max="28" width="12.42578125" customWidth="1"/>
    <col min="29" max="29" width="2.28515625" customWidth="1"/>
  </cols>
  <sheetData>
    <row r="1" spans="1:28" ht="28.5">
      <c r="A1" s="649" t="s">
        <v>335</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row>
    <row r="2" spans="1:28" ht="28.5">
      <c r="A2" s="649" t="s">
        <v>155</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row>
    <row r="3" spans="1:28" ht="28.5">
      <c r="A3" s="649" t="s">
        <v>388</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row>
    <row r="4" spans="1:28" ht="51.75" customHeight="1"/>
    <row r="5" spans="1:28" ht="67.5" customHeight="1">
      <c r="B5" s="185" t="s">
        <v>241</v>
      </c>
      <c r="C5" s="74" t="s">
        <v>247</v>
      </c>
    </row>
    <row r="6" spans="1:28" ht="24.75">
      <c r="A6" s="116"/>
      <c r="B6" s="74"/>
      <c r="D6" s="676" t="s">
        <v>398</v>
      </c>
      <c r="E6" s="676"/>
      <c r="F6" s="676"/>
      <c r="G6" s="676"/>
      <c r="H6" s="676"/>
      <c r="I6" s="676"/>
      <c r="K6" s="676" t="s">
        <v>395</v>
      </c>
      <c r="L6" s="676"/>
      <c r="M6" s="676"/>
      <c r="N6" s="676"/>
      <c r="O6" s="676"/>
      <c r="Q6" s="676" t="s">
        <v>396</v>
      </c>
      <c r="R6" s="676"/>
      <c r="S6" s="676"/>
      <c r="T6" s="676"/>
      <c r="U6" s="676"/>
      <c r="V6" s="676"/>
      <c r="X6" s="676" t="s">
        <v>397</v>
      </c>
      <c r="Y6" s="676"/>
      <c r="Z6" s="676"/>
      <c r="AA6" s="676"/>
      <c r="AB6" s="676"/>
    </row>
    <row r="7" spans="1:28" ht="24.75">
      <c r="A7" s="116"/>
      <c r="B7" s="74"/>
      <c r="D7" s="674" t="s">
        <v>198</v>
      </c>
      <c r="E7" s="115"/>
      <c r="F7" s="677" t="s">
        <v>246</v>
      </c>
      <c r="G7" s="677"/>
      <c r="H7" s="677"/>
      <c r="I7" s="677"/>
      <c r="J7" s="151"/>
      <c r="K7" s="127" t="s">
        <v>198</v>
      </c>
      <c r="L7" s="115"/>
      <c r="M7" s="677" t="s">
        <v>246</v>
      </c>
      <c r="N7" s="677"/>
      <c r="O7" s="677"/>
      <c r="P7" s="151"/>
      <c r="Q7" s="127" t="s">
        <v>198</v>
      </c>
      <c r="R7" s="115"/>
      <c r="S7" s="228"/>
      <c r="T7" s="677" t="s">
        <v>246</v>
      </c>
      <c r="U7" s="677"/>
      <c r="V7" s="677"/>
      <c r="W7" s="151"/>
      <c r="X7" s="127" t="s">
        <v>198</v>
      </c>
      <c r="Y7" s="115"/>
      <c r="Z7" s="677" t="s">
        <v>246</v>
      </c>
      <c r="AA7" s="677"/>
      <c r="AB7" s="677"/>
    </row>
    <row r="8" spans="1:28" s="175" customFormat="1" ht="41.25" customHeight="1">
      <c r="A8" s="173"/>
      <c r="B8" s="174"/>
      <c r="D8" s="675"/>
      <c r="E8" s="176"/>
      <c r="F8" s="229" t="s">
        <v>400</v>
      </c>
      <c r="G8" s="230"/>
      <c r="H8" s="447" t="s">
        <v>399</v>
      </c>
      <c r="I8" s="230"/>
      <c r="J8" s="231"/>
      <c r="K8" s="229" t="s">
        <v>303</v>
      </c>
      <c r="L8" s="230"/>
      <c r="M8" s="229" t="s">
        <v>378</v>
      </c>
      <c r="N8" s="230"/>
      <c r="O8" s="447" t="s">
        <v>376</v>
      </c>
      <c r="P8" s="231"/>
      <c r="Q8" s="229" t="s">
        <v>303</v>
      </c>
      <c r="R8" s="230"/>
      <c r="S8" s="230"/>
      <c r="T8" s="229" t="s">
        <v>377</v>
      </c>
      <c r="U8" s="230"/>
      <c r="V8" s="447" t="s">
        <v>375</v>
      </c>
      <c r="W8" s="231"/>
      <c r="X8" s="229" t="s">
        <v>303</v>
      </c>
      <c r="Y8" s="230"/>
      <c r="Z8" s="229" t="s">
        <v>379</v>
      </c>
      <c r="AA8" s="230"/>
      <c r="AB8" s="447" t="s">
        <v>374</v>
      </c>
    </row>
    <row r="9" spans="1:28" ht="24.75">
      <c r="A9" s="116"/>
      <c r="B9" s="74"/>
      <c r="D9" s="121" t="s">
        <v>108</v>
      </c>
      <c r="E9" s="121"/>
      <c r="F9" s="121" t="s">
        <v>108</v>
      </c>
      <c r="G9" s="121"/>
      <c r="H9" s="121" t="s">
        <v>108</v>
      </c>
      <c r="I9" s="121"/>
      <c r="J9" s="122"/>
      <c r="K9" s="121" t="s">
        <v>108</v>
      </c>
      <c r="L9" s="121"/>
      <c r="M9" s="121" t="s">
        <v>108</v>
      </c>
      <c r="N9" s="121"/>
      <c r="O9" s="121" t="s">
        <v>108</v>
      </c>
      <c r="P9" s="122"/>
      <c r="Q9" s="121" t="s">
        <v>108</v>
      </c>
      <c r="R9" s="121"/>
      <c r="S9" s="121"/>
      <c r="T9" s="121" t="s">
        <v>108</v>
      </c>
      <c r="U9" s="121"/>
      <c r="V9" s="121" t="s">
        <v>108</v>
      </c>
      <c r="W9" s="122"/>
      <c r="X9" s="121" t="s">
        <v>108</v>
      </c>
      <c r="Y9" s="121"/>
      <c r="Z9" s="121" t="s">
        <v>108</v>
      </c>
      <c r="AA9" s="121"/>
      <c r="AB9" s="121" t="s">
        <v>108</v>
      </c>
    </row>
    <row r="10" spans="1:28" s="186" customFormat="1" ht="24">
      <c r="B10" s="75" t="s">
        <v>90</v>
      </c>
      <c r="D10" s="390">
        <v>24779895</v>
      </c>
      <c r="E10" s="389"/>
      <c r="F10" s="388">
        <v>22360500</v>
      </c>
      <c r="G10" s="389"/>
      <c r="H10" s="388">
        <v>19286170</v>
      </c>
      <c r="I10" s="389"/>
      <c r="J10" s="389"/>
      <c r="K10" s="388">
        <v>15048605</v>
      </c>
      <c r="L10" s="389"/>
      <c r="M10" s="388">
        <v>13502880</v>
      </c>
      <c r="N10" s="389"/>
      <c r="O10" s="388">
        <v>9397850</v>
      </c>
      <c r="P10" s="389"/>
      <c r="Q10" s="388">
        <v>8898443</v>
      </c>
      <c r="R10" s="389"/>
      <c r="S10" s="389"/>
      <c r="T10" s="388">
        <v>7692445</v>
      </c>
      <c r="U10" s="389"/>
      <c r="V10" s="388">
        <v>6865500</v>
      </c>
      <c r="W10" s="389"/>
      <c r="X10" s="388">
        <v>8005884</v>
      </c>
      <c r="Y10" s="389"/>
      <c r="Z10" s="388">
        <v>4940662</v>
      </c>
      <c r="AA10" s="389"/>
      <c r="AB10" s="388">
        <v>4969443</v>
      </c>
    </row>
    <row r="11" spans="1:28" s="186" customFormat="1" ht="24">
      <c r="B11" s="75" t="s">
        <v>164</v>
      </c>
      <c r="D11" s="516">
        <v>12915618</v>
      </c>
      <c r="E11" s="389"/>
      <c r="F11" s="388">
        <v>8393764</v>
      </c>
      <c r="G11" s="389"/>
      <c r="H11" s="388">
        <v>7288153</v>
      </c>
      <c r="I11" s="389"/>
      <c r="J11" s="389"/>
      <c r="K11" s="388">
        <v>4474613</v>
      </c>
      <c r="L11" s="389"/>
      <c r="M11" s="388">
        <v>4324613</v>
      </c>
      <c r="N11" s="389"/>
      <c r="O11" s="388">
        <v>2978838</v>
      </c>
      <c r="P11" s="389"/>
      <c r="Q11" s="388">
        <v>3263609</v>
      </c>
      <c r="R11" s="389"/>
      <c r="S11" s="389"/>
      <c r="T11" s="388">
        <v>2706770</v>
      </c>
      <c r="U11" s="389"/>
      <c r="V11" s="388">
        <v>3071885</v>
      </c>
      <c r="W11" s="389"/>
      <c r="X11" s="388">
        <v>2501713</v>
      </c>
      <c r="Y11" s="389"/>
      <c r="Z11" s="388">
        <v>2071492</v>
      </c>
      <c r="AA11" s="389"/>
      <c r="AB11" s="388">
        <v>2382856</v>
      </c>
    </row>
    <row r="12" spans="1:28" s="186" customFormat="1" ht="24">
      <c r="B12" s="75" t="s">
        <v>76</v>
      </c>
      <c r="D12" s="390">
        <f>D10-D11</f>
        <v>11864277</v>
      </c>
      <c r="E12" s="389"/>
      <c r="F12" s="388">
        <v>14177028</v>
      </c>
      <c r="G12" s="389"/>
      <c r="H12" s="388">
        <v>12208309</v>
      </c>
      <c r="I12" s="389"/>
      <c r="J12" s="389"/>
      <c r="K12" s="388">
        <v>10943096</v>
      </c>
      <c r="L12" s="389"/>
      <c r="M12" s="388">
        <v>9547371</v>
      </c>
      <c r="N12" s="389"/>
      <c r="O12" s="388">
        <v>6452899</v>
      </c>
      <c r="P12" s="389"/>
      <c r="Q12" s="388">
        <v>5893016</v>
      </c>
      <c r="R12" s="389"/>
      <c r="S12" s="389"/>
      <c r="T12" s="388">
        <v>4988578</v>
      </c>
      <c r="U12" s="389"/>
      <c r="V12" s="388">
        <v>3444909</v>
      </c>
      <c r="W12" s="389"/>
      <c r="X12" s="388">
        <v>4798142</v>
      </c>
      <c r="Y12" s="389"/>
      <c r="Z12" s="388">
        <v>2656603</v>
      </c>
      <c r="AA12" s="389"/>
      <c r="AB12" s="388">
        <v>2414020</v>
      </c>
    </row>
    <row r="13" spans="1:28" s="186" customFormat="1" ht="24">
      <c r="B13" s="75" t="s">
        <v>79</v>
      </c>
      <c r="D13" s="390">
        <v>12862768</v>
      </c>
      <c r="E13" s="391"/>
      <c r="F13" s="390">
        <v>13890600</v>
      </c>
      <c r="G13" s="391"/>
      <c r="H13" s="390">
        <v>12061717</v>
      </c>
      <c r="I13" s="391"/>
      <c r="J13" s="391"/>
      <c r="K13" s="390">
        <v>10345941</v>
      </c>
      <c r="L13" s="391"/>
      <c r="M13" s="390">
        <v>9282627</v>
      </c>
      <c r="N13" s="391"/>
      <c r="O13" s="390">
        <v>6097621</v>
      </c>
      <c r="P13" s="391"/>
      <c r="Q13" s="390">
        <v>6148992</v>
      </c>
      <c r="R13" s="391"/>
      <c r="S13" s="391"/>
      <c r="T13" s="390">
        <v>4770098</v>
      </c>
      <c r="U13" s="391"/>
      <c r="V13" s="390">
        <v>3155654</v>
      </c>
      <c r="W13" s="391"/>
      <c r="X13" s="390">
        <v>4280785</v>
      </c>
      <c r="Y13" s="391"/>
      <c r="Z13" s="390">
        <v>2423895</v>
      </c>
      <c r="AA13" s="391"/>
      <c r="AB13" s="390">
        <v>2172961</v>
      </c>
    </row>
    <row r="14" spans="1:28" ht="26.25" customHeight="1"/>
    <row r="18" spans="2:28" ht="24">
      <c r="B18" s="272" t="s">
        <v>248</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row>
    <row r="26" spans="2:28" ht="22.5">
      <c r="O26" s="233">
        <v>5</v>
      </c>
    </row>
  </sheetData>
  <mergeCells count="12">
    <mergeCell ref="D7:D8"/>
    <mergeCell ref="A1:AB1"/>
    <mergeCell ref="A2:AB2"/>
    <mergeCell ref="A3:AB3"/>
    <mergeCell ref="D6:I6"/>
    <mergeCell ref="K6:O6"/>
    <mergeCell ref="Q6:V6"/>
    <mergeCell ref="F7:I7"/>
    <mergeCell ref="M7:O7"/>
    <mergeCell ref="Z7:AB7"/>
    <mergeCell ref="X6:AB6"/>
    <mergeCell ref="T7:V7"/>
  </mergeCells>
  <pageMargins left="0.25" right="0.37"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dimension ref="A1:T27"/>
  <sheetViews>
    <sheetView rightToLeft="1" view="pageBreakPreview" topLeftCell="A7" zoomScaleSheetLayoutView="100" workbookViewId="0">
      <selection activeCell="N19" sqref="N19"/>
    </sheetView>
  </sheetViews>
  <sheetFormatPr defaultRowHeight="15.75"/>
  <cols>
    <col min="1" max="1" width="0.5703125" style="48" customWidth="1"/>
    <col min="2" max="2" width="36" style="48" customWidth="1"/>
    <col min="3" max="3" width="2.85546875" style="48" customWidth="1"/>
    <col min="4" max="4" width="6.85546875" style="48" customWidth="1"/>
    <col min="5" max="5" width="2.7109375" style="48" customWidth="1"/>
    <col min="6" max="6" width="8.85546875" style="48" customWidth="1"/>
    <col min="7" max="7" width="1.140625" style="48" customWidth="1"/>
    <col min="8" max="8" width="8.140625" style="48" customWidth="1"/>
    <col min="9" max="9" width="1.140625" style="48" customWidth="1"/>
    <col min="10" max="10" width="9.85546875" style="48" customWidth="1"/>
    <col min="11" max="11" width="3.140625" style="48" customWidth="1"/>
    <col min="12" max="12" width="9" style="48" bestFit="1" customWidth="1"/>
    <col min="13" max="13" width="2.140625" style="48" customWidth="1"/>
    <col min="14" max="14" width="8.140625" style="48" customWidth="1"/>
    <col min="15" max="15" width="1.85546875" style="48" customWidth="1"/>
    <col min="16" max="16" width="8.28515625" style="48" customWidth="1"/>
    <col min="17" max="17" width="1.42578125" style="48" customWidth="1"/>
    <col min="18" max="18" width="10.140625" style="48" customWidth="1"/>
    <col min="19" max="19" width="2.5703125" style="48" customWidth="1"/>
    <col min="20" max="20" width="9" style="48" customWidth="1"/>
    <col min="21" max="16384" width="9.140625" style="48"/>
  </cols>
  <sheetData>
    <row r="1" spans="1:20" ht="26.25" customHeight="1">
      <c r="B1" s="649" t="s">
        <v>335</v>
      </c>
      <c r="C1" s="649"/>
      <c r="D1" s="649"/>
      <c r="E1" s="649"/>
      <c r="F1" s="649"/>
      <c r="G1" s="649"/>
      <c r="H1" s="649"/>
      <c r="I1" s="649"/>
      <c r="J1" s="649"/>
      <c r="K1" s="649"/>
      <c r="L1" s="649"/>
      <c r="M1" s="649"/>
      <c r="N1" s="649"/>
      <c r="O1" s="649"/>
      <c r="P1" s="649"/>
      <c r="Q1" s="649"/>
      <c r="R1" s="649"/>
      <c r="S1" s="649"/>
      <c r="T1" s="649"/>
    </row>
    <row r="2" spans="1:20" ht="26.25" customHeight="1">
      <c r="B2" s="649" t="s">
        <v>155</v>
      </c>
      <c r="C2" s="649"/>
      <c r="D2" s="649"/>
      <c r="E2" s="649"/>
      <c r="F2" s="649"/>
      <c r="G2" s="649"/>
      <c r="H2" s="649"/>
      <c r="I2" s="649"/>
      <c r="J2" s="649"/>
      <c r="K2" s="649"/>
      <c r="L2" s="649"/>
      <c r="M2" s="649"/>
      <c r="N2" s="649"/>
      <c r="O2" s="649"/>
      <c r="P2" s="649"/>
      <c r="Q2" s="649"/>
      <c r="R2" s="649"/>
      <c r="S2" s="649"/>
      <c r="T2" s="649"/>
    </row>
    <row r="3" spans="1:20" ht="30.75" customHeight="1">
      <c r="B3" s="649" t="s">
        <v>388</v>
      </c>
      <c r="C3" s="649"/>
      <c r="D3" s="649"/>
      <c r="E3" s="649"/>
      <c r="F3" s="649"/>
      <c r="G3" s="649"/>
      <c r="H3" s="649"/>
      <c r="I3" s="649"/>
      <c r="J3" s="649"/>
      <c r="K3" s="649"/>
      <c r="L3" s="649"/>
      <c r="M3" s="649"/>
      <c r="N3" s="649"/>
      <c r="O3" s="649"/>
      <c r="P3" s="649"/>
      <c r="Q3" s="649"/>
      <c r="R3" s="649"/>
      <c r="S3" s="649"/>
      <c r="T3" s="649"/>
    </row>
    <row r="4" spans="1:20" ht="12" customHeight="1">
      <c r="A4" s="31"/>
      <c r="B4" s="49"/>
      <c r="C4" s="49"/>
      <c r="D4" s="49"/>
      <c r="E4" s="49"/>
      <c r="F4" s="30"/>
      <c r="G4" s="30"/>
      <c r="H4" s="30"/>
      <c r="I4" s="30"/>
      <c r="J4" s="30"/>
      <c r="K4" s="30"/>
      <c r="L4" s="30"/>
      <c r="M4" s="30"/>
      <c r="N4" s="30"/>
      <c r="O4" s="30"/>
      <c r="P4" s="30"/>
      <c r="Q4" s="30"/>
      <c r="R4" s="30"/>
      <c r="S4" s="30"/>
      <c r="T4" s="30"/>
    </row>
    <row r="5" spans="1:20" ht="25.5" customHeight="1">
      <c r="A5" s="31"/>
      <c r="B5" s="678" t="s">
        <v>208</v>
      </c>
      <c r="C5" s="678"/>
      <c r="D5" s="678"/>
      <c r="E5" s="678"/>
      <c r="F5" s="678"/>
      <c r="G5" s="678"/>
      <c r="H5" s="678"/>
      <c r="I5" s="678"/>
      <c r="J5" s="678"/>
      <c r="K5" s="678"/>
      <c r="L5" s="678"/>
      <c r="M5" s="678"/>
      <c r="N5" s="678"/>
      <c r="O5" s="678"/>
      <c r="P5" s="678"/>
      <c r="Q5" s="678"/>
      <c r="R5" s="678"/>
      <c r="S5" s="118"/>
      <c r="T5" s="118"/>
    </row>
    <row r="6" spans="1:20" s="50" customFormat="1" ht="9.75" customHeight="1">
      <c r="A6" s="32"/>
      <c r="B6" s="679" t="s">
        <v>41</v>
      </c>
      <c r="C6" s="143"/>
      <c r="D6" s="681" t="s">
        <v>249</v>
      </c>
      <c r="E6" s="78"/>
      <c r="F6" s="679" t="s">
        <v>387</v>
      </c>
      <c r="G6" s="679"/>
      <c r="H6" s="679"/>
      <c r="I6" s="679"/>
      <c r="J6" s="679"/>
      <c r="K6" s="679"/>
      <c r="L6" s="679"/>
      <c r="M6" s="61"/>
      <c r="N6" s="679" t="s">
        <v>439</v>
      </c>
      <c r="O6" s="679"/>
      <c r="P6" s="679"/>
      <c r="Q6" s="679"/>
      <c r="R6" s="679"/>
      <c r="S6" s="679"/>
      <c r="T6" s="679"/>
    </row>
    <row r="7" spans="1:20" s="50" customFormat="1" ht="15" customHeight="1">
      <c r="A7" s="32"/>
      <c r="B7" s="679"/>
      <c r="C7" s="143"/>
      <c r="D7" s="681"/>
      <c r="E7" s="78"/>
      <c r="F7" s="679"/>
      <c r="G7" s="679"/>
      <c r="H7" s="679"/>
      <c r="I7" s="679"/>
      <c r="J7" s="679"/>
      <c r="K7" s="679"/>
      <c r="L7" s="679"/>
      <c r="M7" s="61"/>
      <c r="N7" s="679" t="s">
        <v>43</v>
      </c>
      <c r="O7" s="679"/>
      <c r="P7" s="679"/>
      <c r="Q7" s="679"/>
      <c r="R7" s="679"/>
      <c r="S7" s="679"/>
      <c r="T7" s="679"/>
    </row>
    <row r="8" spans="1:20" s="50" customFormat="1" ht="2.25" customHeight="1">
      <c r="A8" s="32"/>
      <c r="B8" s="679"/>
      <c r="C8" s="143"/>
      <c r="D8" s="681"/>
      <c r="E8" s="78"/>
      <c r="F8" s="680"/>
      <c r="G8" s="680"/>
      <c r="H8" s="680"/>
      <c r="I8" s="680"/>
      <c r="J8" s="680"/>
      <c r="K8" s="680"/>
      <c r="L8" s="680"/>
      <c r="M8" s="61"/>
      <c r="N8" s="680"/>
      <c r="O8" s="680"/>
      <c r="P8" s="680"/>
      <c r="Q8" s="680"/>
      <c r="R8" s="680"/>
      <c r="S8" s="680"/>
      <c r="T8" s="680"/>
    </row>
    <row r="9" spans="1:20" s="50" customFormat="1" ht="45" customHeight="1">
      <c r="A9" s="32"/>
      <c r="B9" s="680"/>
      <c r="C9" s="143"/>
      <c r="D9" s="682"/>
      <c r="E9" s="78"/>
      <c r="F9" s="88" t="s">
        <v>17</v>
      </c>
      <c r="G9" s="79"/>
      <c r="H9" s="88" t="s">
        <v>40</v>
      </c>
      <c r="I9" s="79"/>
      <c r="J9" s="88" t="s">
        <v>14</v>
      </c>
      <c r="K9" s="79"/>
      <c r="L9" s="88" t="s">
        <v>73</v>
      </c>
      <c r="M9" s="79"/>
      <c r="N9" s="88" t="s">
        <v>17</v>
      </c>
      <c r="O9" s="79"/>
      <c r="P9" s="88" t="s">
        <v>40</v>
      </c>
      <c r="Q9" s="79"/>
      <c r="R9" s="88" t="s">
        <v>14</v>
      </c>
      <c r="S9" s="79"/>
      <c r="T9" s="88" t="s">
        <v>73</v>
      </c>
    </row>
    <row r="10" spans="1:20" s="50" customFormat="1" ht="15.95" customHeight="1">
      <c r="A10" s="33"/>
      <c r="B10" s="80" t="s">
        <v>47</v>
      </c>
      <c r="C10" s="80"/>
      <c r="D10" s="81"/>
      <c r="E10" s="81"/>
      <c r="F10" s="82"/>
      <c r="G10" s="82"/>
      <c r="H10" s="82"/>
      <c r="I10" s="82"/>
      <c r="J10" s="117" t="s">
        <v>108</v>
      </c>
      <c r="K10" s="117"/>
      <c r="L10" s="117" t="s">
        <v>108</v>
      </c>
      <c r="M10" s="82"/>
      <c r="N10" s="82"/>
      <c r="O10" s="82"/>
      <c r="P10" s="82"/>
      <c r="Q10" s="82"/>
      <c r="R10" s="117" t="s">
        <v>108</v>
      </c>
      <c r="S10" s="117"/>
      <c r="T10" s="117" t="s">
        <v>108</v>
      </c>
    </row>
    <row r="11" spans="1:20" s="50" customFormat="1" ht="19.5" customHeight="1">
      <c r="A11" s="33"/>
      <c r="B11" s="83" t="s">
        <v>346</v>
      </c>
      <c r="C11" s="83"/>
      <c r="D11" s="375" t="s">
        <v>334</v>
      </c>
      <c r="E11" s="84"/>
      <c r="F11" s="392">
        <v>3000000</v>
      </c>
      <c r="G11" s="393"/>
      <c r="H11" s="392">
        <v>1702500</v>
      </c>
      <c r="I11" s="394"/>
      <c r="J11" s="392">
        <v>5107500</v>
      </c>
      <c r="K11" s="392"/>
      <c r="L11" s="392">
        <v>1114050</v>
      </c>
      <c r="M11" s="393"/>
      <c r="N11" s="392">
        <v>2335335</v>
      </c>
      <c r="O11" s="393"/>
      <c r="P11" s="392">
        <f>R11/N11*1000000</f>
        <v>1815550.6597554528</v>
      </c>
      <c r="Q11" s="394"/>
      <c r="R11" s="392">
        <v>4239919</v>
      </c>
      <c r="S11" s="392"/>
      <c r="T11" s="392">
        <v>1255189</v>
      </c>
    </row>
    <row r="12" spans="1:20" s="50" customFormat="1" ht="19.5" customHeight="1">
      <c r="A12" s="33"/>
      <c r="B12" s="85" t="s">
        <v>348</v>
      </c>
      <c r="C12" s="85"/>
      <c r="D12" s="375" t="s">
        <v>334</v>
      </c>
      <c r="E12" s="84"/>
      <c r="F12" s="392">
        <v>5000000</v>
      </c>
      <c r="G12" s="393"/>
      <c r="H12" s="392">
        <v>3750000</v>
      </c>
      <c r="I12" s="394"/>
      <c r="J12" s="392">
        <v>18750000</v>
      </c>
      <c r="K12" s="392"/>
      <c r="L12" s="392">
        <v>8965869</v>
      </c>
      <c r="M12" s="393"/>
      <c r="N12" s="392">
        <v>4793460</v>
      </c>
      <c r="O12" s="393"/>
      <c r="P12" s="392">
        <f>R12/N12*1000000</f>
        <v>3970860.7143900231</v>
      </c>
      <c r="Q12" s="394"/>
      <c r="R12" s="392">
        <v>19034162</v>
      </c>
      <c r="S12" s="392"/>
      <c r="T12" s="392">
        <v>9702324</v>
      </c>
    </row>
    <row r="13" spans="1:20" s="50" customFormat="1" ht="19.5" customHeight="1">
      <c r="A13" s="32"/>
      <c r="B13" s="80" t="s">
        <v>55</v>
      </c>
      <c r="C13" s="80"/>
      <c r="D13" s="84"/>
      <c r="E13" s="84"/>
      <c r="F13" s="393"/>
      <c r="G13" s="393"/>
      <c r="H13" s="393"/>
      <c r="I13" s="394"/>
      <c r="J13" s="393"/>
      <c r="K13" s="393"/>
      <c r="L13" s="393"/>
      <c r="M13" s="393"/>
      <c r="N13" s="393"/>
      <c r="O13" s="393"/>
      <c r="P13" s="393"/>
      <c r="Q13" s="394"/>
      <c r="R13" s="393"/>
      <c r="S13" s="393"/>
      <c r="T13" s="393"/>
    </row>
    <row r="14" spans="1:20" s="50" customFormat="1" ht="19.5" customHeight="1">
      <c r="A14" s="32"/>
      <c r="B14" s="83" t="s">
        <v>347</v>
      </c>
      <c r="C14" s="83"/>
      <c r="D14" s="375" t="s">
        <v>334</v>
      </c>
      <c r="E14" s="84"/>
      <c r="F14" s="392">
        <v>1000000</v>
      </c>
      <c r="G14" s="393"/>
      <c r="H14" s="392">
        <v>2380000</v>
      </c>
      <c r="I14" s="394"/>
      <c r="J14" s="392">
        <v>2380000</v>
      </c>
      <c r="K14" s="392"/>
      <c r="L14" s="392">
        <v>323138</v>
      </c>
      <c r="M14" s="393"/>
      <c r="N14" s="392">
        <v>501947</v>
      </c>
      <c r="O14" s="393"/>
      <c r="P14" s="392">
        <f>R14/N14*1000000</f>
        <v>2999946.2094603614</v>
      </c>
      <c r="Q14" s="394"/>
      <c r="R14" s="392">
        <v>1505814</v>
      </c>
      <c r="S14" s="392"/>
      <c r="T14" s="392">
        <v>906765</v>
      </c>
    </row>
    <row r="15" spans="1:20" s="50" customFormat="1" ht="19.5" customHeight="1">
      <c r="A15" s="32"/>
      <c r="B15" s="85" t="s">
        <v>349</v>
      </c>
      <c r="C15" s="85"/>
      <c r="D15" s="375" t="s">
        <v>334</v>
      </c>
      <c r="E15" s="84"/>
      <c r="F15" s="392">
        <v>0</v>
      </c>
      <c r="G15" s="393"/>
      <c r="H15" s="392">
        <v>0</v>
      </c>
      <c r="I15" s="394"/>
      <c r="J15" s="392">
        <v>0</v>
      </c>
      <c r="K15" s="392"/>
      <c r="L15" s="392">
        <v>0</v>
      </c>
      <c r="M15" s="393"/>
      <c r="N15" s="392"/>
      <c r="O15" s="393"/>
      <c r="P15" s="392"/>
      <c r="Q15" s="394"/>
      <c r="R15" s="392"/>
      <c r="S15" s="392"/>
      <c r="T15" s="392"/>
    </row>
    <row r="16" spans="1:20" s="50" customFormat="1" ht="19.5" customHeight="1">
      <c r="A16" s="32"/>
      <c r="B16" s="85" t="s">
        <v>350</v>
      </c>
      <c r="C16" s="85"/>
      <c r="D16" s="375" t="s">
        <v>334</v>
      </c>
      <c r="E16" s="84"/>
      <c r="F16" s="392">
        <v>0</v>
      </c>
      <c r="G16" s="393"/>
      <c r="H16" s="392">
        <v>0</v>
      </c>
      <c r="I16" s="394"/>
      <c r="J16" s="392">
        <v>0</v>
      </c>
      <c r="K16" s="392"/>
      <c r="L16" s="392">
        <v>0</v>
      </c>
      <c r="M16" s="393"/>
      <c r="N16" s="392"/>
      <c r="O16" s="393"/>
      <c r="P16" s="392"/>
      <c r="Q16" s="394"/>
      <c r="R16" s="392"/>
      <c r="S16" s="392"/>
      <c r="T16" s="392"/>
    </row>
    <row r="17" spans="1:20" s="50" customFormat="1" ht="19.5" customHeight="1">
      <c r="A17" s="32"/>
      <c r="B17" s="84"/>
      <c r="C17" s="84"/>
      <c r="D17" s="84"/>
      <c r="E17" s="84"/>
      <c r="F17" s="393"/>
      <c r="G17" s="393"/>
      <c r="H17" s="394"/>
      <c r="I17" s="394"/>
      <c r="J17" s="393"/>
      <c r="K17" s="393"/>
      <c r="L17" s="393"/>
      <c r="M17" s="393"/>
      <c r="N17" s="393"/>
      <c r="O17" s="393"/>
      <c r="P17" s="394"/>
      <c r="Q17" s="394"/>
      <c r="R17" s="393"/>
      <c r="S17" s="393"/>
      <c r="T17" s="393"/>
    </row>
    <row r="18" spans="1:20" s="50" customFormat="1" ht="19.5" customHeight="1">
      <c r="A18" s="32"/>
      <c r="B18" s="85" t="s">
        <v>160</v>
      </c>
      <c r="C18" s="85"/>
      <c r="D18" s="84"/>
      <c r="E18" s="84"/>
      <c r="F18" s="395">
        <f>SUM(F11:F15)</f>
        <v>9000000</v>
      </c>
      <c r="G18" s="393"/>
      <c r="H18" s="392" t="s">
        <v>69</v>
      </c>
      <c r="I18" s="394"/>
      <c r="J18" s="395">
        <f>SUM(J11:J16)</f>
        <v>26237500</v>
      </c>
      <c r="K18" s="392"/>
      <c r="L18" s="395">
        <f>SUM(L11:L16)</f>
        <v>10403057</v>
      </c>
      <c r="M18" s="393"/>
      <c r="N18" s="395">
        <f>SUM(N11:N15)</f>
        <v>7630742</v>
      </c>
      <c r="O18" s="393"/>
      <c r="P18" s="392" t="s">
        <v>69</v>
      </c>
      <c r="Q18" s="394"/>
      <c r="R18" s="395">
        <f>SUM(R11:R17)</f>
        <v>24779895</v>
      </c>
      <c r="S18" s="392"/>
      <c r="T18" s="395">
        <f>SUM(T11:T16)</f>
        <v>11864278</v>
      </c>
    </row>
    <row r="19" spans="1:20" s="50" customFormat="1" ht="19.5" customHeight="1">
      <c r="A19" s="32"/>
      <c r="B19" s="85" t="s">
        <v>159</v>
      </c>
      <c r="C19" s="85"/>
      <c r="D19" s="86"/>
      <c r="E19" s="86"/>
      <c r="F19" s="392" t="s">
        <v>69</v>
      </c>
      <c r="G19" s="393"/>
      <c r="H19" s="392" t="s">
        <v>69</v>
      </c>
      <c r="I19" s="394"/>
      <c r="J19" s="392" t="s">
        <v>413</v>
      </c>
      <c r="K19" s="392"/>
      <c r="L19" s="392" t="s">
        <v>69</v>
      </c>
      <c r="M19" s="393"/>
      <c r="N19" s="392" t="s">
        <v>69</v>
      </c>
      <c r="O19" s="393"/>
      <c r="P19" s="392" t="s">
        <v>69</v>
      </c>
      <c r="Q19" s="394"/>
      <c r="R19" s="392" t="s">
        <v>413</v>
      </c>
      <c r="S19" s="392"/>
      <c r="T19" s="392" t="s">
        <v>69</v>
      </c>
    </row>
    <row r="20" spans="1:20" s="50" customFormat="1" ht="19.5" customHeight="1">
      <c r="A20" s="32"/>
      <c r="B20" s="85" t="s">
        <v>209</v>
      </c>
      <c r="C20" s="85"/>
      <c r="D20" s="86"/>
      <c r="E20" s="86"/>
      <c r="F20" s="396" t="s">
        <v>69</v>
      </c>
      <c r="G20" s="393"/>
      <c r="H20" s="392" t="s">
        <v>69</v>
      </c>
      <c r="I20" s="394"/>
      <c r="J20" s="396" t="s">
        <v>69</v>
      </c>
      <c r="K20" s="392"/>
      <c r="L20" s="396" t="s">
        <v>69</v>
      </c>
      <c r="M20" s="393"/>
      <c r="N20" s="396" t="s">
        <v>69</v>
      </c>
      <c r="O20" s="393"/>
      <c r="P20" s="392" t="s">
        <v>69</v>
      </c>
      <c r="Q20" s="394"/>
      <c r="R20" s="396" t="s">
        <v>69</v>
      </c>
      <c r="S20" s="392"/>
      <c r="T20" s="396" t="s">
        <v>69</v>
      </c>
    </row>
    <row r="21" spans="1:20" s="50" customFormat="1" ht="19.5" customHeight="1" thickBot="1">
      <c r="A21" s="32"/>
      <c r="B21" s="85" t="s">
        <v>210</v>
      </c>
      <c r="C21" s="85"/>
      <c r="D21" s="87"/>
      <c r="E21" s="87"/>
      <c r="F21" s="397" t="s">
        <v>69</v>
      </c>
      <c r="G21" s="393"/>
      <c r="H21" s="392" t="s">
        <v>69</v>
      </c>
      <c r="I21" s="393"/>
      <c r="J21" s="397">
        <f>SUM(J18:J20)</f>
        <v>26237500</v>
      </c>
      <c r="K21" s="392"/>
      <c r="L21" s="397" t="s">
        <v>69</v>
      </c>
      <c r="M21" s="393"/>
      <c r="N21" s="397" t="s">
        <v>69</v>
      </c>
      <c r="O21" s="393"/>
      <c r="P21" s="392" t="s">
        <v>69</v>
      </c>
      <c r="Q21" s="393"/>
      <c r="R21" s="397">
        <f>SUM(R18:R20)</f>
        <v>24779895</v>
      </c>
      <c r="S21" s="392"/>
      <c r="T21" s="397" t="s">
        <v>69</v>
      </c>
    </row>
    <row r="22" spans="1:20" ht="36.75" customHeight="1" thickTop="1">
      <c r="B22" s="30"/>
      <c r="C22" s="30"/>
      <c r="D22" s="30"/>
      <c r="E22" s="30"/>
      <c r="F22" s="398"/>
      <c r="G22" s="398"/>
      <c r="H22" s="398"/>
      <c r="I22" s="398"/>
      <c r="J22" s="398"/>
      <c r="K22" s="398"/>
      <c r="L22" s="398"/>
      <c r="M22" s="398"/>
      <c r="N22" s="398"/>
      <c r="O22" s="398"/>
      <c r="P22" s="398"/>
      <c r="Q22" s="398"/>
      <c r="R22" s="398"/>
      <c r="S22" s="398"/>
      <c r="T22" s="398"/>
    </row>
    <row r="23" spans="1:20" ht="22.5">
      <c r="B23" s="30"/>
      <c r="C23" s="30"/>
      <c r="D23" s="30"/>
      <c r="E23" s="30"/>
      <c r="F23" s="30"/>
      <c r="G23" s="30"/>
      <c r="H23" s="238">
        <v>6</v>
      </c>
      <c r="I23" s="30"/>
      <c r="J23" s="30"/>
      <c r="K23" s="30"/>
      <c r="L23" s="30"/>
      <c r="M23" s="30"/>
      <c r="N23" s="30"/>
      <c r="O23" s="30"/>
      <c r="P23" s="30"/>
      <c r="Q23" s="30"/>
      <c r="R23" s="30"/>
      <c r="S23" s="30"/>
      <c r="T23" s="30"/>
    </row>
    <row r="24" spans="1:20">
      <c r="B24" s="30"/>
      <c r="C24" s="30"/>
      <c r="D24" s="30"/>
      <c r="E24" s="30"/>
      <c r="F24" s="30"/>
      <c r="G24" s="30"/>
      <c r="H24" s="30"/>
      <c r="I24" s="30"/>
      <c r="J24" s="30"/>
      <c r="K24" s="30"/>
      <c r="L24" s="30"/>
      <c r="M24" s="30"/>
      <c r="N24" s="30"/>
      <c r="O24" s="30"/>
      <c r="P24" s="30"/>
      <c r="Q24" s="30"/>
      <c r="R24" s="30"/>
      <c r="S24" s="30"/>
      <c r="T24" s="30"/>
    </row>
    <row r="25" spans="1:20">
      <c r="B25" s="77"/>
      <c r="C25" s="77"/>
      <c r="D25" s="77"/>
      <c r="E25" s="77"/>
      <c r="F25" s="77"/>
      <c r="G25" s="77"/>
      <c r="H25" s="77"/>
      <c r="I25" s="77"/>
      <c r="J25" s="77"/>
      <c r="K25" s="77"/>
      <c r="L25" s="77"/>
      <c r="M25" s="77"/>
      <c r="N25" s="77"/>
      <c r="O25" s="77"/>
      <c r="P25" s="77"/>
      <c r="Q25" s="77"/>
      <c r="R25" s="77"/>
      <c r="S25" s="77"/>
      <c r="T25" s="77"/>
    </row>
    <row r="26" spans="1:20">
      <c r="B26" s="77"/>
      <c r="C26" s="77"/>
      <c r="D26" s="77"/>
      <c r="E26" s="77"/>
      <c r="F26" s="77"/>
      <c r="G26" s="77"/>
      <c r="H26" s="77"/>
      <c r="I26" s="77"/>
      <c r="J26" s="77"/>
      <c r="K26" s="77"/>
      <c r="L26" s="77"/>
      <c r="M26" s="77"/>
      <c r="N26" s="77"/>
      <c r="O26" s="77"/>
      <c r="P26" s="77"/>
      <c r="Q26" s="77"/>
      <c r="R26" s="77"/>
      <c r="S26" s="77"/>
      <c r="T26" s="77"/>
    </row>
    <row r="27" spans="1:20">
      <c r="B27" s="77"/>
      <c r="C27" s="77"/>
      <c r="D27" s="77"/>
      <c r="E27" s="77"/>
      <c r="F27" s="77"/>
      <c r="G27" s="77"/>
      <c r="H27" s="77"/>
      <c r="I27" s="77"/>
      <c r="J27" s="77"/>
      <c r="K27" s="77"/>
      <c r="L27" s="77"/>
      <c r="M27" s="77"/>
      <c r="N27" s="77"/>
      <c r="O27" s="77"/>
      <c r="P27" s="77"/>
      <c r="Q27" s="77"/>
      <c r="R27" s="77"/>
      <c r="S27" s="77"/>
      <c r="T27" s="77"/>
    </row>
  </sheetData>
  <mergeCells count="8">
    <mergeCell ref="B1:T1"/>
    <mergeCell ref="B2:T2"/>
    <mergeCell ref="B3:T3"/>
    <mergeCell ref="B5:R5"/>
    <mergeCell ref="B6:B9"/>
    <mergeCell ref="D6:D9"/>
    <mergeCell ref="F6:L8"/>
    <mergeCell ref="N6:T8"/>
  </mergeCells>
  <printOptions horizontalCentered="1"/>
  <pageMargins left="0.39370078740157499" right="0.39370078740157499" top="0.98425196850393704" bottom="0.196850393700787" header="0" footer="0"/>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N54"/>
  <sheetViews>
    <sheetView rightToLeft="1" view="pageBreakPreview" topLeftCell="A10" zoomScaleSheetLayoutView="100" workbookViewId="0">
      <selection activeCell="F11" sqref="F11"/>
    </sheetView>
  </sheetViews>
  <sheetFormatPr defaultRowHeight="15.75"/>
  <cols>
    <col min="1" max="1" width="0.5703125" style="505" customWidth="1"/>
    <col min="2" max="2" width="28" style="505" bestFit="1" customWidth="1"/>
    <col min="3" max="3" width="14.42578125" style="529" customWidth="1"/>
    <col min="4" max="4" width="18.28515625" style="505" customWidth="1"/>
    <col min="5" max="5" width="20" style="505" customWidth="1"/>
    <col min="6" max="6" width="28.140625" style="505" customWidth="1"/>
    <col min="7" max="7" width="22" style="505" customWidth="1"/>
    <col min="8" max="8" width="9.85546875" style="505" customWidth="1"/>
    <col min="9" max="9" width="2.7109375" style="505" customWidth="1"/>
    <col min="10" max="10" width="9.140625" style="505"/>
    <col min="11" max="11" width="11.42578125" style="505" bestFit="1" customWidth="1"/>
    <col min="12" max="16384" width="9.140625" style="505"/>
  </cols>
  <sheetData>
    <row r="1" spans="1:248" ht="28.5">
      <c r="A1" s="683" t="s">
        <v>335</v>
      </c>
      <c r="B1" s="683"/>
      <c r="C1" s="683"/>
      <c r="D1" s="683"/>
      <c r="E1" s="683"/>
      <c r="F1" s="683"/>
      <c r="G1" s="683"/>
      <c r="H1" s="468"/>
      <c r="I1" s="468"/>
      <c r="J1" s="468"/>
      <c r="K1" s="468"/>
      <c r="L1" s="468"/>
      <c r="M1" s="468"/>
      <c r="N1" s="468"/>
      <c r="O1" s="468"/>
      <c r="P1" s="468"/>
      <c r="Q1" s="683"/>
      <c r="R1" s="683"/>
      <c r="S1" s="683"/>
      <c r="T1" s="683"/>
      <c r="U1" s="683"/>
      <c r="V1" s="683"/>
      <c r="W1" s="683"/>
      <c r="X1" s="683"/>
      <c r="Y1" s="683"/>
      <c r="Z1" s="683"/>
      <c r="AA1" s="683"/>
      <c r="AB1" s="683"/>
      <c r="AC1" s="683"/>
      <c r="AD1" s="683"/>
      <c r="AE1" s="683"/>
      <c r="AF1" s="683"/>
      <c r="AG1" s="683" t="s">
        <v>60</v>
      </c>
      <c r="AH1" s="683"/>
      <c r="AI1" s="683"/>
      <c r="AJ1" s="683"/>
      <c r="AK1" s="683"/>
      <c r="AL1" s="683"/>
      <c r="AM1" s="683"/>
      <c r="AN1" s="683"/>
      <c r="AO1" s="683" t="s">
        <v>60</v>
      </c>
      <c r="AP1" s="683"/>
      <c r="AQ1" s="683"/>
      <c r="AR1" s="683"/>
      <c r="AS1" s="683"/>
      <c r="AT1" s="683"/>
      <c r="AU1" s="683"/>
      <c r="AV1" s="683"/>
      <c r="AW1" s="683" t="s">
        <v>60</v>
      </c>
      <c r="AX1" s="683"/>
      <c r="AY1" s="683"/>
      <c r="AZ1" s="683"/>
      <c r="BA1" s="683"/>
      <c r="BB1" s="683"/>
      <c r="BC1" s="683"/>
      <c r="BD1" s="683"/>
      <c r="BE1" s="683" t="s">
        <v>60</v>
      </c>
      <c r="BF1" s="683"/>
      <c r="BG1" s="683"/>
      <c r="BH1" s="683"/>
      <c r="BI1" s="683"/>
      <c r="BJ1" s="683"/>
      <c r="BK1" s="683"/>
      <c r="BL1" s="683"/>
      <c r="BM1" s="683" t="s">
        <v>60</v>
      </c>
      <c r="BN1" s="683"/>
      <c r="BO1" s="683"/>
      <c r="BP1" s="683"/>
      <c r="BQ1" s="683"/>
      <c r="BR1" s="683"/>
      <c r="BS1" s="683"/>
      <c r="BT1" s="683"/>
      <c r="BU1" s="683" t="s">
        <v>60</v>
      </c>
      <c r="BV1" s="683"/>
      <c r="BW1" s="683"/>
      <c r="BX1" s="683"/>
      <c r="BY1" s="683"/>
      <c r="BZ1" s="683"/>
      <c r="CA1" s="683"/>
      <c r="CB1" s="683"/>
      <c r="CC1" s="683" t="s">
        <v>60</v>
      </c>
      <c r="CD1" s="683"/>
      <c r="CE1" s="683"/>
      <c r="CF1" s="683"/>
      <c r="CG1" s="683"/>
      <c r="CH1" s="683"/>
      <c r="CI1" s="683"/>
      <c r="CJ1" s="683"/>
      <c r="CK1" s="683" t="s">
        <v>60</v>
      </c>
      <c r="CL1" s="683"/>
      <c r="CM1" s="683"/>
      <c r="CN1" s="683"/>
      <c r="CO1" s="683"/>
      <c r="CP1" s="683"/>
      <c r="CQ1" s="683"/>
      <c r="CR1" s="683"/>
      <c r="CS1" s="683" t="s">
        <v>60</v>
      </c>
      <c r="CT1" s="683"/>
      <c r="CU1" s="683"/>
      <c r="CV1" s="683"/>
      <c r="CW1" s="683"/>
      <c r="CX1" s="683"/>
      <c r="CY1" s="683"/>
      <c r="CZ1" s="683"/>
      <c r="DA1" s="683" t="s">
        <v>60</v>
      </c>
      <c r="DB1" s="683"/>
      <c r="DC1" s="683"/>
      <c r="DD1" s="683"/>
      <c r="DE1" s="683"/>
      <c r="DF1" s="683"/>
      <c r="DG1" s="683"/>
      <c r="DH1" s="683"/>
      <c r="DI1" s="683" t="s">
        <v>60</v>
      </c>
      <c r="DJ1" s="683"/>
      <c r="DK1" s="683"/>
      <c r="DL1" s="683"/>
      <c r="DM1" s="683"/>
      <c r="DN1" s="683"/>
      <c r="DO1" s="683"/>
      <c r="DP1" s="683"/>
      <c r="DQ1" s="683" t="s">
        <v>60</v>
      </c>
      <c r="DR1" s="683"/>
      <c r="DS1" s="683"/>
      <c r="DT1" s="683"/>
      <c r="DU1" s="683"/>
      <c r="DV1" s="683"/>
      <c r="DW1" s="683"/>
      <c r="DX1" s="683"/>
      <c r="DY1" s="683" t="s">
        <v>60</v>
      </c>
      <c r="DZ1" s="683"/>
      <c r="EA1" s="683"/>
      <c r="EB1" s="683"/>
      <c r="EC1" s="683"/>
      <c r="ED1" s="683"/>
      <c r="EE1" s="683"/>
      <c r="EF1" s="683"/>
      <c r="EG1" s="683" t="s">
        <v>60</v>
      </c>
      <c r="EH1" s="683"/>
      <c r="EI1" s="683"/>
      <c r="EJ1" s="683"/>
      <c r="EK1" s="683"/>
      <c r="EL1" s="683"/>
      <c r="EM1" s="683"/>
      <c r="EN1" s="683"/>
      <c r="EO1" s="683" t="s">
        <v>60</v>
      </c>
      <c r="EP1" s="683"/>
      <c r="EQ1" s="683"/>
      <c r="ER1" s="683"/>
      <c r="ES1" s="683"/>
      <c r="ET1" s="683"/>
      <c r="EU1" s="683"/>
      <c r="EV1" s="683"/>
      <c r="EW1" s="683" t="s">
        <v>60</v>
      </c>
      <c r="EX1" s="683"/>
      <c r="EY1" s="683"/>
      <c r="EZ1" s="683"/>
      <c r="FA1" s="683"/>
      <c r="FB1" s="683"/>
      <c r="FC1" s="683"/>
      <c r="FD1" s="683"/>
      <c r="FE1" s="683" t="s">
        <v>60</v>
      </c>
      <c r="FF1" s="683"/>
      <c r="FG1" s="683"/>
      <c r="FH1" s="683"/>
      <c r="FI1" s="683"/>
      <c r="FJ1" s="683"/>
      <c r="FK1" s="683"/>
      <c r="FL1" s="683"/>
      <c r="FM1" s="683" t="s">
        <v>60</v>
      </c>
      <c r="FN1" s="683"/>
      <c r="FO1" s="683"/>
      <c r="FP1" s="683"/>
      <c r="FQ1" s="683"/>
      <c r="FR1" s="683"/>
      <c r="FS1" s="683"/>
      <c r="FT1" s="683"/>
      <c r="FU1" s="683" t="s">
        <v>60</v>
      </c>
      <c r="FV1" s="683"/>
      <c r="FW1" s="683"/>
      <c r="FX1" s="683"/>
      <c r="FY1" s="683"/>
      <c r="FZ1" s="683"/>
      <c r="GA1" s="683"/>
      <c r="GB1" s="683"/>
      <c r="GC1" s="683" t="s">
        <v>60</v>
      </c>
      <c r="GD1" s="683"/>
      <c r="GE1" s="683"/>
      <c r="GF1" s="683"/>
      <c r="GG1" s="683"/>
      <c r="GH1" s="683"/>
      <c r="GI1" s="683"/>
      <c r="GJ1" s="683"/>
      <c r="GK1" s="683" t="s">
        <v>60</v>
      </c>
      <c r="GL1" s="683"/>
      <c r="GM1" s="683"/>
      <c r="GN1" s="683"/>
      <c r="GO1" s="683"/>
      <c r="GP1" s="683"/>
      <c r="GQ1" s="683"/>
      <c r="GR1" s="683"/>
      <c r="GS1" s="683" t="s">
        <v>60</v>
      </c>
      <c r="GT1" s="683"/>
      <c r="GU1" s="683"/>
      <c r="GV1" s="683"/>
      <c r="GW1" s="683"/>
      <c r="GX1" s="683"/>
      <c r="GY1" s="683"/>
      <c r="GZ1" s="683"/>
      <c r="HA1" s="683" t="s">
        <v>60</v>
      </c>
      <c r="HB1" s="683"/>
      <c r="HC1" s="683"/>
      <c r="HD1" s="683"/>
      <c r="HE1" s="683"/>
      <c r="HF1" s="683"/>
      <c r="HG1" s="683"/>
      <c r="HH1" s="683"/>
      <c r="HI1" s="683" t="s">
        <v>60</v>
      </c>
      <c r="HJ1" s="683"/>
      <c r="HK1" s="683"/>
      <c r="HL1" s="683"/>
      <c r="HM1" s="683"/>
      <c r="HN1" s="683"/>
      <c r="HO1" s="683"/>
      <c r="HP1" s="683"/>
      <c r="HQ1" s="683" t="s">
        <v>60</v>
      </c>
      <c r="HR1" s="683"/>
      <c r="HS1" s="683"/>
      <c r="HT1" s="683"/>
      <c r="HU1" s="683"/>
      <c r="HV1" s="683"/>
      <c r="HW1" s="683"/>
      <c r="HX1" s="683"/>
      <c r="HY1" s="683" t="s">
        <v>60</v>
      </c>
      <c r="HZ1" s="683"/>
      <c r="IA1" s="683"/>
      <c r="IB1" s="683"/>
      <c r="IC1" s="683"/>
      <c r="ID1" s="683"/>
      <c r="IE1" s="683"/>
      <c r="IF1" s="683"/>
      <c r="IG1" s="683" t="s">
        <v>60</v>
      </c>
      <c r="IH1" s="683"/>
      <c r="II1" s="683"/>
      <c r="IJ1" s="683"/>
      <c r="IK1" s="683"/>
      <c r="IL1" s="683"/>
      <c r="IM1" s="683"/>
      <c r="IN1" s="683"/>
    </row>
    <row r="2" spans="1:248" ht="28.5">
      <c r="A2" s="683" t="s">
        <v>155</v>
      </c>
      <c r="B2" s="683"/>
      <c r="C2" s="683"/>
      <c r="D2" s="683"/>
      <c r="E2" s="683"/>
      <c r="F2" s="683"/>
      <c r="G2" s="683"/>
      <c r="H2" s="468"/>
      <c r="I2" s="468"/>
      <c r="J2" s="468"/>
      <c r="K2" s="468"/>
      <c r="L2" s="468"/>
      <c r="M2" s="468"/>
      <c r="N2" s="468"/>
      <c r="O2" s="468"/>
      <c r="P2" s="468"/>
      <c r="Q2" s="683"/>
      <c r="R2" s="683"/>
      <c r="S2" s="683"/>
      <c r="T2" s="683"/>
      <c r="U2" s="683"/>
      <c r="V2" s="683"/>
      <c r="W2" s="683"/>
      <c r="X2" s="683"/>
      <c r="Y2" s="683"/>
      <c r="Z2" s="683"/>
      <c r="AA2" s="683"/>
      <c r="AB2" s="683"/>
      <c r="AC2" s="683"/>
      <c r="AD2" s="683"/>
      <c r="AE2" s="683"/>
      <c r="AF2" s="683"/>
      <c r="AG2" s="683" t="s">
        <v>70</v>
      </c>
      <c r="AH2" s="683"/>
      <c r="AI2" s="683"/>
      <c r="AJ2" s="683"/>
      <c r="AK2" s="683"/>
      <c r="AL2" s="683"/>
      <c r="AM2" s="683"/>
      <c r="AN2" s="683"/>
      <c r="AO2" s="683" t="s">
        <v>70</v>
      </c>
      <c r="AP2" s="683"/>
      <c r="AQ2" s="683"/>
      <c r="AR2" s="683"/>
      <c r="AS2" s="683"/>
      <c r="AT2" s="683"/>
      <c r="AU2" s="683"/>
      <c r="AV2" s="683"/>
      <c r="AW2" s="683" t="s">
        <v>70</v>
      </c>
      <c r="AX2" s="683"/>
      <c r="AY2" s="683"/>
      <c r="AZ2" s="683"/>
      <c r="BA2" s="683"/>
      <c r="BB2" s="683"/>
      <c r="BC2" s="683"/>
      <c r="BD2" s="683"/>
      <c r="BE2" s="683" t="s">
        <v>70</v>
      </c>
      <c r="BF2" s="683"/>
      <c r="BG2" s="683"/>
      <c r="BH2" s="683"/>
      <c r="BI2" s="683"/>
      <c r="BJ2" s="683"/>
      <c r="BK2" s="683"/>
      <c r="BL2" s="683"/>
      <c r="BM2" s="683" t="s">
        <v>70</v>
      </c>
      <c r="BN2" s="683"/>
      <c r="BO2" s="683"/>
      <c r="BP2" s="683"/>
      <c r="BQ2" s="683"/>
      <c r="BR2" s="683"/>
      <c r="BS2" s="683"/>
      <c r="BT2" s="683"/>
      <c r="BU2" s="683" t="s">
        <v>70</v>
      </c>
      <c r="BV2" s="683"/>
      <c r="BW2" s="683"/>
      <c r="BX2" s="683"/>
      <c r="BY2" s="683"/>
      <c r="BZ2" s="683"/>
      <c r="CA2" s="683"/>
      <c r="CB2" s="683"/>
      <c r="CC2" s="683" t="s">
        <v>70</v>
      </c>
      <c r="CD2" s="683"/>
      <c r="CE2" s="683"/>
      <c r="CF2" s="683"/>
      <c r="CG2" s="683"/>
      <c r="CH2" s="683"/>
      <c r="CI2" s="683"/>
      <c r="CJ2" s="683"/>
      <c r="CK2" s="683" t="s">
        <v>70</v>
      </c>
      <c r="CL2" s="683"/>
      <c r="CM2" s="683"/>
      <c r="CN2" s="683"/>
      <c r="CO2" s="683"/>
      <c r="CP2" s="683"/>
      <c r="CQ2" s="683"/>
      <c r="CR2" s="683"/>
      <c r="CS2" s="683" t="s">
        <v>70</v>
      </c>
      <c r="CT2" s="683"/>
      <c r="CU2" s="683"/>
      <c r="CV2" s="683"/>
      <c r="CW2" s="683"/>
      <c r="CX2" s="683"/>
      <c r="CY2" s="683"/>
      <c r="CZ2" s="683"/>
      <c r="DA2" s="683" t="s">
        <v>70</v>
      </c>
      <c r="DB2" s="683"/>
      <c r="DC2" s="683"/>
      <c r="DD2" s="683"/>
      <c r="DE2" s="683"/>
      <c r="DF2" s="683"/>
      <c r="DG2" s="683"/>
      <c r="DH2" s="683"/>
      <c r="DI2" s="683" t="s">
        <v>70</v>
      </c>
      <c r="DJ2" s="683"/>
      <c r="DK2" s="683"/>
      <c r="DL2" s="683"/>
      <c r="DM2" s="683"/>
      <c r="DN2" s="683"/>
      <c r="DO2" s="683"/>
      <c r="DP2" s="683"/>
      <c r="DQ2" s="683" t="s">
        <v>70</v>
      </c>
      <c r="DR2" s="683"/>
      <c r="DS2" s="683"/>
      <c r="DT2" s="683"/>
      <c r="DU2" s="683"/>
      <c r="DV2" s="683"/>
      <c r="DW2" s="683"/>
      <c r="DX2" s="683"/>
      <c r="DY2" s="683" t="s">
        <v>70</v>
      </c>
      <c r="DZ2" s="683"/>
      <c r="EA2" s="683"/>
      <c r="EB2" s="683"/>
      <c r="EC2" s="683"/>
      <c r="ED2" s="683"/>
      <c r="EE2" s="683"/>
      <c r="EF2" s="683"/>
      <c r="EG2" s="683" t="s">
        <v>70</v>
      </c>
      <c r="EH2" s="683"/>
      <c r="EI2" s="683"/>
      <c r="EJ2" s="683"/>
      <c r="EK2" s="683"/>
      <c r="EL2" s="683"/>
      <c r="EM2" s="683"/>
      <c r="EN2" s="683"/>
      <c r="EO2" s="683" t="s">
        <v>70</v>
      </c>
      <c r="EP2" s="683"/>
      <c r="EQ2" s="683"/>
      <c r="ER2" s="683"/>
      <c r="ES2" s="683"/>
      <c r="ET2" s="683"/>
      <c r="EU2" s="683"/>
      <c r="EV2" s="683"/>
      <c r="EW2" s="683" t="s">
        <v>70</v>
      </c>
      <c r="EX2" s="683"/>
      <c r="EY2" s="683"/>
      <c r="EZ2" s="683"/>
      <c r="FA2" s="683"/>
      <c r="FB2" s="683"/>
      <c r="FC2" s="683"/>
      <c r="FD2" s="683"/>
      <c r="FE2" s="683" t="s">
        <v>70</v>
      </c>
      <c r="FF2" s="683"/>
      <c r="FG2" s="683"/>
      <c r="FH2" s="683"/>
      <c r="FI2" s="683"/>
      <c r="FJ2" s="683"/>
      <c r="FK2" s="683"/>
      <c r="FL2" s="683"/>
      <c r="FM2" s="683" t="s">
        <v>70</v>
      </c>
      <c r="FN2" s="683"/>
      <c r="FO2" s="683"/>
      <c r="FP2" s="683"/>
      <c r="FQ2" s="683"/>
      <c r="FR2" s="683"/>
      <c r="FS2" s="683"/>
      <c r="FT2" s="683"/>
      <c r="FU2" s="683" t="s">
        <v>70</v>
      </c>
      <c r="FV2" s="683"/>
      <c r="FW2" s="683"/>
      <c r="FX2" s="683"/>
      <c r="FY2" s="683"/>
      <c r="FZ2" s="683"/>
      <c r="GA2" s="683"/>
      <c r="GB2" s="683"/>
      <c r="GC2" s="683" t="s">
        <v>70</v>
      </c>
      <c r="GD2" s="683"/>
      <c r="GE2" s="683"/>
      <c r="GF2" s="683"/>
      <c r="GG2" s="683"/>
      <c r="GH2" s="683"/>
      <c r="GI2" s="683"/>
      <c r="GJ2" s="683"/>
      <c r="GK2" s="683" t="s">
        <v>70</v>
      </c>
      <c r="GL2" s="683"/>
      <c r="GM2" s="683"/>
      <c r="GN2" s="683"/>
      <c r="GO2" s="683"/>
      <c r="GP2" s="683"/>
      <c r="GQ2" s="683"/>
      <c r="GR2" s="683"/>
      <c r="GS2" s="683" t="s">
        <v>70</v>
      </c>
      <c r="GT2" s="683"/>
      <c r="GU2" s="683"/>
      <c r="GV2" s="683"/>
      <c r="GW2" s="683"/>
      <c r="GX2" s="683"/>
      <c r="GY2" s="683"/>
      <c r="GZ2" s="683"/>
      <c r="HA2" s="683" t="s">
        <v>70</v>
      </c>
      <c r="HB2" s="683"/>
      <c r="HC2" s="683"/>
      <c r="HD2" s="683"/>
      <c r="HE2" s="683"/>
      <c r="HF2" s="683"/>
      <c r="HG2" s="683"/>
      <c r="HH2" s="683"/>
      <c r="HI2" s="683" t="s">
        <v>70</v>
      </c>
      <c r="HJ2" s="683"/>
      <c r="HK2" s="683"/>
      <c r="HL2" s="683"/>
      <c r="HM2" s="683"/>
      <c r="HN2" s="683"/>
      <c r="HO2" s="683"/>
      <c r="HP2" s="683"/>
      <c r="HQ2" s="683" t="s">
        <v>70</v>
      </c>
      <c r="HR2" s="683"/>
      <c r="HS2" s="683"/>
      <c r="HT2" s="683"/>
      <c r="HU2" s="683"/>
      <c r="HV2" s="683"/>
      <c r="HW2" s="683"/>
      <c r="HX2" s="683"/>
      <c r="HY2" s="683" t="s">
        <v>70</v>
      </c>
      <c r="HZ2" s="683"/>
      <c r="IA2" s="683"/>
      <c r="IB2" s="683"/>
      <c r="IC2" s="683"/>
      <c r="ID2" s="683"/>
      <c r="IE2" s="683"/>
      <c r="IF2" s="683"/>
      <c r="IG2" s="683" t="s">
        <v>70</v>
      </c>
      <c r="IH2" s="683"/>
      <c r="II2" s="683"/>
      <c r="IJ2" s="683"/>
      <c r="IK2" s="683"/>
      <c r="IL2" s="683"/>
      <c r="IM2" s="683"/>
      <c r="IN2" s="683"/>
    </row>
    <row r="3" spans="1:248" ht="28.5">
      <c r="A3" s="683" t="s">
        <v>388</v>
      </c>
      <c r="B3" s="683"/>
      <c r="C3" s="683"/>
      <c r="D3" s="683"/>
      <c r="E3" s="683"/>
      <c r="F3" s="683"/>
      <c r="G3" s="683"/>
      <c r="H3" s="468"/>
      <c r="I3" s="468"/>
      <c r="J3" s="468"/>
      <c r="K3" s="468"/>
      <c r="L3" s="468"/>
      <c r="M3" s="468"/>
      <c r="N3" s="468"/>
      <c r="O3" s="468"/>
      <c r="P3" s="468"/>
      <c r="Q3" s="683"/>
      <c r="R3" s="683"/>
      <c r="S3" s="683"/>
      <c r="T3" s="683"/>
      <c r="U3" s="683"/>
      <c r="V3" s="683"/>
      <c r="W3" s="683"/>
      <c r="X3" s="683"/>
      <c r="Y3" s="683"/>
      <c r="Z3" s="683"/>
      <c r="AA3" s="683"/>
      <c r="AB3" s="683"/>
      <c r="AC3" s="683"/>
      <c r="AD3" s="683"/>
      <c r="AE3" s="683"/>
      <c r="AF3" s="683"/>
      <c r="AG3" s="683" t="s">
        <v>62</v>
      </c>
      <c r="AH3" s="683"/>
      <c r="AI3" s="683"/>
      <c r="AJ3" s="683"/>
      <c r="AK3" s="683"/>
      <c r="AL3" s="683"/>
      <c r="AM3" s="683"/>
      <c r="AN3" s="683"/>
      <c r="AO3" s="683" t="s">
        <v>62</v>
      </c>
      <c r="AP3" s="683"/>
      <c r="AQ3" s="683"/>
      <c r="AR3" s="683"/>
      <c r="AS3" s="683"/>
      <c r="AT3" s="683"/>
      <c r="AU3" s="683"/>
      <c r="AV3" s="683"/>
      <c r="AW3" s="683" t="s">
        <v>62</v>
      </c>
      <c r="AX3" s="683"/>
      <c r="AY3" s="683"/>
      <c r="AZ3" s="683"/>
      <c r="BA3" s="683"/>
      <c r="BB3" s="683"/>
      <c r="BC3" s="683"/>
      <c r="BD3" s="683"/>
      <c r="BE3" s="683" t="s">
        <v>62</v>
      </c>
      <c r="BF3" s="683"/>
      <c r="BG3" s="683"/>
      <c r="BH3" s="683"/>
      <c r="BI3" s="683"/>
      <c r="BJ3" s="683"/>
      <c r="BK3" s="683"/>
      <c r="BL3" s="683"/>
      <c r="BM3" s="683" t="s">
        <v>62</v>
      </c>
      <c r="BN3" s="683"/>
      <c r="BO3" s="683"/>
      <c r="BP3" s="683"/>
      <c r="BQ3" s="683"/>
      <c r="BR3" s="683"/>
      <c r="BS3" s="683"/>
      <c r="BT3" s="683"/>
      <c r="BU3" s="683" t="s">
        <v>62</v>
      </c>
      <c r="BV3" s="683"/>
      <c r="BW3" s="683"/>
      <c r="BX3" s="683"/>
      <c r="BY3" s="683"/>
      <c r="BZ3" s="683"/>
      <c r="CA3" s="683"/>
      <c r="CB3" s="683"/>
      <c r="CC3" s="683" t="s">
        <v>62</v>
      </c>
      <c r="CD3" s="683"/>
      <c r="CE3" s="683"/>
      <c r="CF3" s="683"/>
      <c r="CG3" s="683"/>
      <c r="CH3" s="683"/>
      <c r="CI3" s="683"/>
      <c r="CJ3" s="683"/>
      <c r="CK3" s="683" t="s">
        <v>62</v>
      </c>
      <c r="CL3" s="683"/>
      <c r="CM3" s="683"/>
      <c r="CN3" s="683"/>
      <c r="CO3" s="683"/>
      <c r="CP3" s="683"/>
      <c r="CQ3" s="683"/>
      <c r="CR3" s="683"/>
      <c r="CS3" s="683" t="s">
        <v>62</v>
      </c>
      <c r="CT3" s="683"/>
      <c r="CU3" s="683"/>
      <c r="CV3" s="683"/>
      <c r="CW3" s="683"/>
      <c r="CX3" s="683"/>
      <c r="CY3" s="683"/>
      <c r="CZ3" s="683"/>
      <c r="DA3" s="683" t="s">
        <v>62</v>
      </c>
      <c r="DB3" s="683"/>
      <c r="DC3" s="683"/>
      <c r="DD3" s="683"/>
      <c r="DE3" s="683"/>
      <c r="DF3" s="683"/>
      <c r="DG3" s="683"/>
      <c r="DH3" s="683"/>
      <c r="DI3" s="683" t="s">
        <v>62</v>
      </c>
      <c r="DJ3" s="683"/>
      <c r="DK3" s="683"/>
      <c r="DL3" s="683"/>
      <c r="DM3" s="683"/>
      <c r="DN3" s="683"/>
      <c r="DO3" s="683"/>
      <c r="DP3" s="683"/>
      <c r="DQ3" s="683" t="s">
        <v>62</v>
      </c>
      <c r="DR3" s="683"/>
      <c r="DS3" s="683"/>
      <c r="DT3" s="683"/>
      <c r="DU3" s="683"/>
      <c r="DV3" s="683"/>
      <c r="DW3" s="683"/>
      <c r="DX3" s="683"/>
      <c r="DY3" s="683" t="s">
        <v>62</v>
      </c>
      <c r="DZ3" s="683"/>
      <c r="EA3" s="683"/>
      <c r="EB3" s="683"/>
      <c r="EC3" s="683"/>
      <c r="ED3" s="683"/>
      <c r="EE3" s="683"/>
      <c r="EF3" s="683"/>
      <c r="EG3" s="683" t="s">
        <v>62</v>
      </c>
      <c r="EH3" s="683"/>
      <c r="EI3" s="683"/>
      <c r="EJ3" s="683"/>
      <c r="EK3" s="683"/>
      <c r="EL3" s="683"/>
      <c r="EM3" s="683"/>
      <c r="EN3" s="683"/>
      <c r="EO3" s="683" t="s">
        <v>62</v>
      </c>
      <c r="EP3" s="683"/>
      <c r="EQ3" s="683"/>
      <c r="ER3" s="683"/>
      <c r="ES3" s="683"/>
      <c r="ET3" s="683"/>
      <c r="EU3" s="683"/>
      <c r="EV3" s="683"/>
      <c r="EW3" s="683" t="s">
        <v>62</v>
      </c>
      <c r="EX3" s="683"/>
      <c r="EY3" s="683"/>
      <c r="EZ3" s="683"/>
      <c r="FA3" s="683"/>
      <c r="FB3" s="683"/>
      <c r="FC3" s="683"/>
      <c r="FD3" s="683"/>
      <c r="FE3" s="683" t="s">
        <v>62</v>
      </c>
      <c r="FF3" s="683"/>
      <c r="FG3" s="683"/>
      <c r="FH3" s="683"/>
      <c r="FI3" s="683"/>
      <c r="FJ3" s="683"/>
      <c r="FK3" s="683"/>
      <c r="FL3" s="683"/>
      <c r="FM3" s="683" t="s">
        <v>62</v>
      </c>
      <c r="FN3" s="683"/>
      <c r="FO3" s="683"/>
      <c r="FP3" s="683"/>
      <c r="FQ3" s="683"/>
      <c r="FR3" s="683"/>
      <c r="FS3" s="683"/>
      <c r="FT3" s="683"/>
      <c r="FU3" s="683" t="s">
        <v>62</v>
      </c>
      <c r="FV3" s="683"/>
      <c r="FW3" s="683"/>
      <c r="FX3" s="683"/>
      <c r="FY3" s="683"/>
      <c r="FZ3" s="683"/>
      <c r="GA3" s="683"/>
      <c r="GB3" s="683"/>
      <c r="GC3" s="683" t="s">
        <v>62</v>
      </c>
      <c r="GD3" s="683"/>
      <c r="GE3" s="683"/>
      <c r="GF3" s="683"/>
      <c r="GG3" s="683"/>
      <c r="GH3" s="683"/>
      <c r="GI3" s="683"/>
      <c r="GJ3" s="683"/>
      <c r="GK3" s="683" t="s">
        <v>62</v>
      </c>
      <c r="GL3" s="683"/>
      <c r="GM3" s="683"/>
      <c r="GN3" s="683"/>
      <c r="GO3" s="683"/>
      <c r="GP3" s="683"/>
      <c r="GQ3" s="683"/>
      <c r="GR3" s="683"/>
      <c r="GS3" s="683" t="s">
        <v>62</v>
      </c>
      <c r="GT3" s="683"/>
      <c r="GU3" s="683"/>
      <c r="GV3" s="683"/>
      <c r="GW3" s="683"/>
      <c r="GX3" s="683"/>
      <c r="GY3" s="683"/>
      <c r="GZ3" s="683"/>
      <c r="HA3" s="683" t="s">
        <v>62</v>
      </c>
      <c r="HB3" s="683"/>
      <c r="HC3" s="683"/>
      <c r="HD3" s="683"/>
      <c r="HE3" s="683"/>
      <c r="HF3" s="683"/>
      <c r="HG3" s="683"/>
      <c r="HH3" s="683"/>
      <c r="HI3" s="683" t="s">
        <v>62</v>
      </c>
      <c r="HJ3" s="683"/>
      <c r="HK3" s="683"/>
      <c r="HL3" s="683"/>
      <c r="HM3" s="683"/>
      <c r="HN3" s="683"/>
      <c r="HO3" s="683"/>
      <c r="HP3" s="683"/>
      <c r="HQ3" s="683" t="s">
        <v>62</v>
      </c>
      <c r="HR3" s="683"/>
      <c r="HS3" s="683"/>
      <c r="HT3" s="683"/>
      <c r="HU3" s="683"/>
      <c r="HV3" s="683"/>
      <c r="HW3" s="683"/>
      <c r="HX3" s="683"/>
      <c r="HY3" s="683" t="s">
        <v>62</v>
      </c>
      <c r="HZ3" s="683"/>
      <c r="IA3" s="683"/>
      <c r="IB3" s="683"/>
      <c r="IC3" s="683"/>
      <c r="ID3" s="683"/>
      <c r="IE3" s="683"/>
      <c r="IF3" s="683"/>
      <c r="IG3" s="683" t="s">
        <v>62</v>
      </c>
      <c r="IH3" s="683"/>
      <c r="II3" s="683"/>
      <c r="IJ3" s="683"/>
      <c r="IK3" s="683"/>
      <c r="IL3" s="683"/>
      <c r="IM3" s="683"/>
      <c r="IN3" s="683"/>
    </row>
    <row r="4" spans="1:248" ht="25.5" customHeight="1">
      <c r="A4" s="506"/>
      <c r="B4" s="693" t="s">
        <v>163</v>
      </c>
      <c r="C4" s="694"/>
      <c r="D4" s="694"/>
      <c r="E4" s="694"/>
      <c r="F4" s="694"/>
      <c r="G4" s="507"/>
      <c r="H4" s="506"/>
    </row>
    <row r="5" spans="1:248" s="510" customFormat="1" ht="17.100000000000001" customHeight="1">
      <c r="A5" s="508"/>
      <c r="B5" s="695" t="s">
        <v>10</v>
      </c>
      <c r="C5" s="684" t="s">
        <v>387</v>
      </c>
      <c r="D5" s="684"/>
      <c r="E5" s="509"/>
      <c r="F5" s="695" t="s">
        <v>328</v>
      </c>
      <c r="G5" s="698" t="s">
        <v>85</v>
      </c>
      <c r="H5" s="684"/>
    </row>
    <row r="6" spans="1:248" s="510" customFormat="1" ht="17.100000000000001" customHeight="1">
      <c r="A6" s="508"/>
      <c r="B6" s="695"/>
      <c r="C6" s="684"/>
      <c r="D6" s="684"/>
      <c r="E6" s="509"/>
      <c r="F6" s="695"/>
      <c r="G6" s="698"/>
      <c r="H6" s="684"/>
    </row>
    <row r="7" spans="1:248" s="510" customFormat="1" ht="17.100000000000001" customHeight="1">
      <c r="A7" s="508"/>
      <c r="B7" s="695"/>
      <c r="C7" s="696"/>
      <c r="D7" s="696"/>
      <c r="E7" s="509"/>
      <c r="F7" s="697"/>
      <c r="G7" s="699"/>
      <c r="H7" s="684"/>
    </row>
    <row r="8" spans="1:248" s="510" customFormat="1" ht="17.100000000000001" customHeight="1">
      <c r="A8" s="508"/>
      <c r="B8" s="511"/>
      <c r="C8" s="509"/>
      <c r="D8" s="512" t="s">
        <v>108</v>
      </c>
      <c r="E8" s="509"/>
      <c r="F8" s="512" t="s">
        <v>108</v>
      </c>
      <c r="G8" s="513"/>
      <c r="H8" s="509"/>
    </row>
    <row r="9" spans="1:248" s="510" customFormat="1" ht="17.100000000000001" customHeight="1">
      <c r="A9" s="508"/>
      <c r="B9" s="514" t="s">
        <v>86</v>
      </c>
      <c r="C9" s="515"/>
      <c r="D9" s="469">
        <f>D14-D10-D11</f>
        <v>12812684</v>
      </c>
      <c r="E9" s="516"/>
      <c r="F9" s="469">
        <f>F14-F10-F11</f>
        <v>11874062</v>
      </c>
      <c r="G9" s="628">
        <f>(D9-F9)/F9</f>
        <v>7.9048096599125053E-2</v>
      </c>
      <c r="H9" s="517"/>
      <c r="I9" s="518"/>
      <c r="J9" s="519"/>
      <c r="K9" s="520"/>
    </row>
    <row r="10" spans="1:248" s="510" customFormat="1" ht="17.100000000000001" customHeight="1">
      <c r="A10" s="508"/>
      <c r="B10" s="514" t="s">
        <v>26</v>
      </c>
      <c r="C10" s="515"/>
      <c r="D10" s="487">
        <v>196523</v>
      </c>
      <c r="E10" s="516"/>
      <c r="F10" s="487">
        <v>145265</v>
      </c>
      <c r="G10" s="628">
        <f t="shared" ref="G10:G12" si="0">(D10-F10)/F10</f>
        <v>0.35285856882249683</v>
      </c>
      <c r="H10" s="517"/>
      <c r="I10" s="518"/>
      <c r="J10" s="519"/>
      <c r="K10" s="520"/>
    </row>
    <row r="11" spans="1:248" s="510" customFormat="1" ht="17.100000000000001" customHeight="1">
      <c r="A11" s="508"/>
      <c r="B11" s="514" t="s">
        <v>25</v>
      </c>
      <c r="C11" s="515"/>
      <c r="D11" s="487">
        <v>6778504</v>
      </c>
      <c r="E11" s="516"/>
      <c r="F11" s="487">
        <v>4922776</v>
      </c>
      <c r="G11" s="628">
        <f t="shared" si="0"/>
        <v>0.37696779215629556</v>
      </c>
      <c r="H11" s="517"/>
      <c r="I11" s="518"/>
      <c r="J11" s="519"/>
      <c r="K11" s="520"/>
    </row>
    <row r="12" spans="1:248" s="510" customFormat="1" ht="17.100000000000001" customHeight="1">
      <c r="A12" s="508"/>
      <c r="B12" s="514" t="s">
        <v>214</v>
      </c>
      <c r="C12" s="515"/>
      <c r="D12" s="470">
        <f>SUM(D9:D11)</f>
        <v>19787711</v>
      </c>
      <c r="E12" s="516"/>
      <c r="F12" s="470">
        <f>SUM(F9:F11)</f>
        <v>16942103</v>
      </c>
      <c r="G12" s="628">
        <f t="shared" si="0"/>
        <v>0.16796073073100784</v>
      </c>
      <c r="H12" s="517"/>
      <c r="I12" s="518"/>
      <c r="J12" s="519"/>
      <c r="K12" s="520"/>
    </row>
    <row r="13" spans="1:248" s="510" customFormat="1" ht="17.100000000000001" customHeight="1">
      <c r="A13" s="508"/>
      <c r="B13" s="514" t="s">
        <v>24</v>
      </c>
      <c r="C13" s="515"/>
      <c r="D13" s="521">
        <v>0</v>
      </c>
      <c r="E13" s="516"/>
      <c r="F13" s="521">
        <v>0</v>
      </c>
      <c r="G13" s="517"/>
      <c r="H13" s="512"/>
      <c r="I13" s="518"/>
    </row>
    <row r="14" spans="1:248" s="510" customFormat="1" ht="17.100000000000001" customHeight="1">
      <c r="A14" s="508"/>
      <c r="B14" s="514" t="s">
        <v>87</v>
      </c>
      <c r="C14" s="515"/>
      <c r="D14" s="516">
        <v>19787711</v>
      </c>
      <c r="E14" s="516"/>
      <c r="F14" s="516">
        <v>16942103</v>
      </c>
      <c r="G14" s="512"/>
      <c r="H14" s="512"/>
      <c r="I14" s="518"/>
    </row>
    <row r="15" spans="1:248" s="510" customFormat="1" ht="17.100000000000001" customHeight="1">
      <c r="A15" s="508"/>
      <c r="B15" s="522" t="s">
        <v>213</v>
      </c>
      <c r="C15" s="515"/>
      <c r="D15" s="469">
        <v>0</v>
      </c>
      <c r="E15" s="516"/>
      <c r="F15" s="516">
        <v>0</v>
      </c>
      <c r="G15" s="523"/>
      <c r="H15" s="512"/>
      <c r="I15" s="518"/>
    </row>
    <row r="16" spans="1:248" s="510" customFormat="1" ht="17.100000000000001" customHeight="1">
      <c r="A16" s="508"/>
      <c r="B16" s="514" t="s">
        <v>23</v>
      </c>
      <c r="C16" s="515"/>
      <c r="D16" s="521">
        <v>0</v>
      </c>
      <c r="E16" s="516"/>
      <c r="F16" s="521">
        <v>0</v>
      </c>
      <c r="G16" s="512"/>
      <c r="H16" s="512"/>
      <c r="I16" s="518"/>
    </row>
    <row r="17" spans="1:11" s="510" customFormat="1" ht="21.75">
      <c r="A17" s="508"/>
      <c r="B17" s="514" t="s">
        <v>414</v>
      </c>
      <c r="C17" s="515"/>
      <c r="D17" s="516">
        <f>D20-D19-D18</f>
        <v>14998962</v>
      </c>
      <c r="E17" s="516"/>
      <c r="F17" s="516">
        <f>F20-F19-F18</f>
        <v>11562094</v>
      </c>
      <c r="G17" s="512"/>
      <c r="H17" s="512"/>
      <c r="I17" s="518"/>
    </row>
    <row r="18" spans="1:11" s="510" customFormat="1" ht="21.75">
      <c r="A18" s="508"/>
      <c r="B18" s="514" t="s">
        <v>161</v>
      </c>
      <c r="C18" s="515"/>
      <c r="D18" s="402">
        <v>5643504</v>
      </c>
      <c r="E18" s="516"/>
      <c r="F18" s="402">
        <v>1617020</v>
      </c>
      <c r="G18" s="523"/>
      <c r="H18" s="512"/>
      <c r="I18" s="518"/>
    </row>
    <row r="19" spans="1:11" s="510" customFormat="1" ht="22.5">
      <c r="A19" s="508"/>
      <c r="B19" s="514" t="s">
        <v>162</v>
      </c>
      <c r="C19" s="515"/>
      <c r="D19" s="627">
        <v>-9596772</v>
      </c>
      <c r="E19" s="627"/>
      <c r="F19" s="627">
        <v>-5643504</v>
      </c>
      <c r="G19" s="523"/>
      <c r="H19" s="512"/>
      <c r="I19" s="518"/>
    </row>
    <row r="20" spans="1:11" s="510" customFormat="1" ht="21.75">
      <c r="A20" s="508"/>
      <c r="B20" s="514" t="s">
        <v>435</v>
      </c>
      <c r="C20" s="515"/>
      <c r="D20" s="435">
        <f>D22-D21</f>
        <v>11045694</v>
      </c>
      <c r="E20" s="516"/>
      <c r="F20" s="435">
        <f>F22-F21</f>
        <v>7535610</v>
      </c>
      <c r="G20" s="523"/>
      <c r="H20" s="512"/>
      <c r="I20" s="518"/>
    </row>
    <row r="21" spans="1:11" s="510" customFormat="1" ht="21.75">
      <c r="A21" s="508"/>
      <c r="B21" s="514" t="s">
        <v>415</v>
      </c>
      <c r="C21" s="515"/>
      <c r="D21" s="516">
        <v>4788750</v>
      </c>
      <c r="E21" s="516"/>
      <c r="F21" s="516">
        <v>5380008</v>
      </c>
      <c r="G21" s="523"/>
      <c r="H21" s="512"/>
      <c r="I21" s="518"/>
    </row>
    <row r="22" spans="1:11" s="510" customFormat="1" ht="21.75">
      <c r="A22" s="508"/>
      <c r="B22" s="514" t="s">
        <v>212</v>
      </c>
      <c r="C22" s="515"/>
      <c r="D22" s="524">
        <v>15834444</v>
      </c>
      <c r="E22" s="516"/>
      <c r="F22" s="524">
        <v>12915618</v>
      </c>
      <c r="G22" s="525"/>
      <c r="H22" s="512"/>
      <c r="I22" s="518"/>
    </row>
    <row r="23" spans="1:11" s="510" customFormat="1" ht="21.75">
      <c r="A23" s="508"/>
      <c r="B23" s="514" t="s">
        <v>211</v>
      </c>
      <c r="C23" s="515"/>
      <c r="D23" s="521">
        <v>0</v>
      </c>
      <c r="E23" s="516"/>
      <c r="F23" s="521">
        <v>0</v>
      </c>
      <c r="G23" s="525"/>
      <c r="H23" s="512"/>
      <c r="I23" s="518"/>
    </row>
    <row r="24" spans="1:11" s="510" customFormat="1" ht="22.5" thickBot="1">
      <c r="A24" s="508"/>
      <c r="B24" s="512"/>
      <c r="C24" s="526"/>
      <c r="D24" s="625">
        <v>15834444</v>
      </c>
      <c r="E24" s="516"/>
      <c r="F24" s="527">
        <v>12915618</v>
      </c>
      <c r="G24" s="512"/>
      <c r="H24" s="512"/>
      <c r="I24" s="518"/>
    </row>
    <row r="25" spans="1:11" ht="24" thickTop="1" thickBot="1">
      <c r="B25" s="528"/>
      <c r="D25" s="530"/>
      <c r="G25" s="528"/>
      <c r="H25" s="528"/>
      <c r="I25" s="528"/>
      <c r="K25" s="531"/>
    </row>
    <row r="26" spans="1:11" ht="34.5" thickBot="1">
      <c r="A26" s="685" t="s">
        <v>425</v>
      </c>
      <c r="B26" s="686"/>
      <c r="C26" s="686"/>
      <c r="D26" s="686"/>
      <c r="E26" s="686"/>
      <c r="F26" s="687"/>
      <c r="G26" s="488"/>
    </row>
    <row r="27" spans="1:11" ht="24.75" thickBot="1">
      <c r="A27" s="532"/>
      <c r="B27" s="471" t="s">
        <v>416</v>
      </c>
      <c r="C27" s="472" t="s">
        <v>417</v>
      </c>
      <c r="D27" s="472" t="s">
        <v>418</v>
      </c>
      <c r="E27" s="472" t="s">
        <v>419</v>
      </c>
      <c r="F27" s="492" t="s">
        <v>420</v>
      </c>
      <c r="G27" s="489"/>
    </row>
    <row r="28" spans="1:11" ht="23.25" thickBot="1">
      <c r="A28" s="532"/>
      <c r="B28" s="473" t="s">
        <v>421</v>
      </c>
      <c r="C28" s="474">
        <v>1750000</v>
      </c>
      <c r="D28" s="475">
        <v>1739999.9999999998</v>
      </c>
      <c r="E28" s="476">
        <v>0.3</v>
      </c>
      <c r="F28" s="493">
        <v>913499999999.99988</v>
      </c>
      <c r="G28" s="490"/>
    </row>
    <row r="29" spans="1:11" ht="23.25" thickBot="1">
      <c r="A29" s="532"/>
      <c r="B29" s="473" t="s">
        <v>422</v>
      </c>
      <c r="C29" s="477">
        <v>1250000</v>
      </c>
      <c r="D29" s="478">
        <v>1650000</v>
      </c>
      <c r="E29" s="479">
        <v>0.3</v>
      </c>
      <c r="F29" s="493">
        <v>618750000000</v>
      </c>
      <c r="G29" s="490"/>
    </row>
    <row r="30" spans="1:11" ht="23.25" thickBot="1">
      <c r="A30" s="532"/>
      <c r="B30" s="473" t="s">
        <v>423</v>
      </c>
      <c r="C30" s="480">
        <v>1000000</v>
      </c>
      <c r="D30" s="481">
        <v>2380000</v>
      </c>
      <c r="E30" s="482">
        <v>0.3</v>
      </c>
      <c r="F30" s="493">
        <v>714000000000</v>
      </c>
      <c r="G30" s="490"/>
    </row>
    <row r="31" spans="1:11" ht="23.25" thickBot="1">
      <c r="A31" s="532"/>
      <c r="B31" s="473" t="s">
        <v>424</v>
      </c>
      <c r="C31" s="494">
        <v>5000000</v>
      </c>
      <c r="D31" s="478">
        <v>1695000</v>
      </c>
      <c r="E31" s="479">
        <v>0.3</v>
      </c>
      <c r="F31" s="493">
        <v>2542500000000</v>
      </c>
      <c r="G31" s="490"/>
    </row>
    <row r="32" spans="1:11" ht="25.5" thickBot="1">
      <c r="A32" s="533"/>
      <c r="B32" s="483" t="s">
        <v>18</v>
      </c>
      <c r="C32" s="484">
        <v>9000000</v>
      </c>
      <c r="D32" s="485"/>
      <c r="E32" s="486"/>
      <c r="F32" s="495">
        <v>4788750000000</v>
      </c>
      <c r="G32" s="491"/>
    </row>
    <row r="34" spans="1:7" ht="16.5" thickBot="1"/>
    <row r="35" spans="1:7" ht="32.25">
      <c r="B35" s="688" t="s">
        <v>432</v>
      </c>
      <c r="C35" s="689"/>
      <c r="D35" s="689"/>
      <c r="E35" s="689"/>
      <c r="F35" s="689"/>
      <c r="G35" s="690"/>
    </row>
    <row r="36" spans="1:7" ht="22.5">
      <c r="A36" s="534"/>
      <c r="B36" s="535" t="s">
        <v>426</v>
      </c>
      <c r="C36" s="536"/>
      <c r="D36" s="536" t="s">
        <v>417</v>
      </c>
      <c r="E36" s="536" t="s">
        <v>427</v>
      </c>
      <c r="F36" s="536" t="s">
        <v>419</v>
      </c>
      <c r="G36" s="537" t="s">
        <v>14</v>
      </c>
    </row>
    <row r="37" spans="1:7" ht="31.5">
      <c r="B37" s="538" t="s">
        <v>351</v>
      </c>
      <c r="C37" s="539" t="s">
        <v>428</v>
      </c>
      <c r="D37" s="539">
        <v>337395.03499999997</v>
      </c>
      <c r="E37" s="539">
        <v>15960712</v>
      </c>
      <c r="F37" s="496">
        <v>0.05</v>
      </c>
      <c r="G37" s="540">
        <f>D37*E37*F37</f>
        <v>269253249193.246</v>
      </c>
    </row>
    <row r="38" spans="1:7" ht="31.5">
      <c r="B38" s="538" t="s">
        <v>351</v>
      </c>
      <c r="C38" s="539" t="s">
        <v>429</v>
      </c>
      <c r="D38" s="539">
        <v>833628.549</v>
      </c>
      <c r="E38" s="539">
        <v>16803696</v>
      </c>
      <c r="F38" s="496">
        <v>0.05</v>
      </c>
      <c r="G38" s="540">
        <f>D38*E38*F38</f>
        <v>700402035715.85522</v>
      </c>
    </row>
    <row r="39" spans="1:7" ht="31.5">
      <c r="B39" s="538" t="s">
        <v>351</v>
      </c>
      <c r="C39" s="539" t="s">
        <v>430</v>
      </c>
      <c r="D39" s="539">
        <v>584071.41899999999</v>
      </c>
      <c r="E39" s="539">
        <v>15713446</v>
      </c>
      <c r="F39" s="496">
        <v>0.05</v>
      </c>
      <c r="G39" s="540">
        <f t="shared" ref="G39:G48" si="1">F39*E39*D39</f>
        <v>458888735129.99371</v>
      </c>
    </row>
    <row r="40" spans="1:7" ht="31.5">
      <c r="B40" s="538" t="s">
        <v>436</v>
      </c>
      <c r="C40" s="539" t="s">
        <v>437</v>
      </c>
      <c r="D40" s="539">
        <v>32286.31</v>
      </c>
      <c r="E40" s="539">
        <v>14531542</v>
      </c>
      <c r="F40" s="496">
        <v>0.05</v>
      </c>
      <c r="G40" s="540">
        <f t="shared" si="1"/>
        <v>23458493489.501003</v>
      </c>
    </row>
    <row r="41" spans="1:7" ht="31.5">
      <c r="B41" s="538" t="s">
        <v>352</v>
      </c>
      <c r="C41" s="539" t="s">
        <v>428</v>
      </c>
      <c r="D41" s="539">
        <v>105294</v>
      </c>
      <c r="E41" s="539">
        <v>15960712</v>
      </c>
      <c r="F41" s="496">
        <v>0.05</v>
      </c>
      <c r="G41" s="540">
        <f t="shared" si="1"/>
        <v>84028360466.400009</v>
      </c>
    </row>
    <row r="42" spans="1:7" ht="31.5">
      <c r="B42" s="624" t="s">
        <v>438</v>
      </c>
      <c r="C42" s="539" t="s">
        <v>429</v>
      </c>
      <c r="D42" s="623">
        <v>-49829</v>
      </c>
      <c r="E42" s="542">
        <v>16803696</v>
      </c>
      <c r="F42" s="501">
        <v>0.05</v>
      </c>
      <c r="G42" s="623">
        <f t="shared" si="1"/>
        <v>-41865568399.200005</v>
      </c>
    </row>
    <row r="43" spans="1:7" ht="31.5">
      <c r="B43" s="624" t="s">
        <v>438</v>
      </c>
      <c r="C43" s="539" t="s">
        <v>430</v>
      </c>
      <c r="D43" s="623">
        <v>-128043</v>
      </c>
      <c r="E43" s="542">
        <v>15713446</v>
      </c>
      <c r="F43" s="501">
        <v>0.05</v>
      </c>
      <c r="G43" s="623">
        <f t="shared" si="1"/>
        <v>-100599838308.90001</v>
      </c>
    </row>
    <row r="44" spans="1:7" ht="31.5">
      <c r="B44" s="541" t="s">
        <v>352</v>
      </c>
      <c r="C44" s="539" t="s">
        <v>437</v>
      </c>
      <c r="D44" s="542">
        <v>287101.68300000002</v>
      </c>
      <c r="E44" s="542">
        <v>14531542</v>
      </c>
      <c r="F44" s="501">
        <v>0.05</v>
      </c>
      <c r="G44" s="540">
        <f t="shared" si="1"/>
        <v>208601508239.25934</v>
      </c>
    </row>
    <row r="45" spans="1:7" ht="31.5">
      <c r="B45" s="541" t="s">
        <v>331</v>
      </c>
      <c r="C45" s="539" t="s">
        <v>428</v>
      </c>
      <c r="D45" s="542">
        <v>1304498</v>
      </c>
      <c r="E45" s="542">
        <v>15960712</v>
      </c>
      <c r="F45" s="501">
        <v>0.05</v>
      </c>
      <c r="G45" s="543">
        <f t="shared" si="1"/>
        <v>1041035844128.8002</v>
      </c>
    </row>
    <row r="46" spans="1:7" ht="31.5">
      <c r="B46" s="541" t="s">
        <v>331</v>
      </c>
      <c r="C46" s="539" t="s">
        <v>429</v>
      </c>
      <c r="D46" s="542">
        <v>1170233</v>
      </c>
      <c r="E46" s="542">
        <v>16803696</v>
      </c>
      <c r="F46" s="501">
        <v>0.05</v>
      </c>
      <c r="G46" s="543">
        <f t="shared" si="1"/>
        <v>983211979058.40002</v>
      </c>
    </row>
    <row r="47" spans="1:7" ht="31.5">
      <c r="B47" s="541" t="s">
        <v>331</v>
      </c>
      <c r="C47" s="539" t="s">
        <v>430</v>
      </c>
      <c r="D47" s="542">
        <v>1165198</v>
      </c>
      <c r="E47" s="542">
        <v>15713446</v>
      </c>
      <c r="F47" s="501">
        <v>0.05</v>
      </c>
      <c r="G47" s="543">
        <f t="shared" si="1"/>
        <v>915463792615.40002</v>
      </c>
    </row>
    <row r="48" spans="1:7" ht="31.5">
      <c r="B48" s="541" t="s">
        <v>331</v>
      </c>
      <c r="C48" s="539" t="s">
        <v>437</v>
      </c>
      <c r="D48" s="542">
        <v>1153531</v>
      </c>
      <c r="E48" s="542">
        <v>14531542</v>
      </c>
      <c r="F48" s="501">
        <v>0.05</v>
      </c>
      <c r="G48" s="543">
        <f t="shared" si="1"/>
        <v>838129208740.1001</v>
      </c>
    </row>
    <row r="49" spans="2:7" ht="24.75" thickBot="1">
      <c r="B49" s="691" t="s">
        <v>18</v>
      </c>
      <c r="C49" s="692"/>
      <c r="D49" s="692"/>
      <c r="E49" s="692"/>
      <c r="F49" s="692"/>
      <c r="G49" s="544">
        <f>SUM(G37:G48)</f>
        <v>5380007800068.8555</v>
      </c>
    </row>
    <row r="51" spans="2:7">
      <c r="G51" s="622"/>
    </row>
    <row r="54" spans="2:7">
      <c r="D54" s="505">
        <v>7</v>
      </c>
    </row>
  </sheetData>
  <mergeCells count="99">
    <mergeCell ref="A26:F26"/>
    <mergeCell ref="B35:G35"/>
    <mergeCell ref="B49:F49"/>
    <mergeCell ref="B4:F4"/>
    <mergeCell ref="B5:B7"/>
    <mergeCell ref="C5:D7"/>
    <mergeCell ref="F5:F7"/>
    <mergeCell ref="G5:G7"/>
    <mergeCell ref="H5:H7"/>
    <mergeCell ref="GS3:GZ3"/>
    <mergeCell ref="HA3:HH3"/>
    <mergeCell ref="HI3:HP3"/>
    <mergeCell ref="HQ3:HX3"/>
    <mergeCell ref="DA3:DH3"/>
    <mergeCell ref="DI3:DP3"/>
    <mergeCell ref="DQ3:DX3"/>
    <mergeCell ref="DY3:EF3"/>
    <mergeCell ref="EG3:EN3"/>
    <mergeCell ref="EO3:EV3"/>
    <mergeCell ref="BE3:BL3"/>
    <mergeCell ref="BM3:BT3"/>
    <mergeCell ref="BU3:CB3"/>
    <mergeCell ref="CC3:CJ3"/>
    <mergeCell ref="CK3:CR3"/>
    <mergeCell ref="HY3:IF3"/>
    <mergeCell ref="IG3:IN3"/>
    <mergeCell ref="EW3:FD3"/>
    <mergeCell ref="FE3:FL3"/>
    <mergeCell ref="FM3:FT3"/>
    <mergeCell ref="FU3:GB3"/>
    <mergeCell ref="GC3:GJ3"/>
    <mergeCell ref="GK3:GR3"/>
    <mergeCell ref="CS3:CZ3"/>
    <mergeCell ref="A3:G3"/>
    <mergeCell ref="Q3:X3"/>
    <mergeCell ref="Y3:AF3"/>
    <mergeCell ref="AG3:AN3"/>
    <mergeCell ref="AO3:AV3"/>
    <mergeCell ref="AW3:BD3"/>
    <mergeCell ref="IG2:IN2"/>
    <mergeCell ref="EW2:FD2"/>
    <mergeCell ref="FE2:FL2"/>
    <mergeCell ref="FM2:FT2"/>
    <mergeCell ref="FU2:GB2"/>
    <mergeCell ref="GC2:GJ2"/>
    <mergeCell ref="GK2:GR2"/>
    <mergeCell ref="GS2:GZ2"/>
    <mergeCell ref="HA2:HH2"/>
    <mergeCell ref="HI2:HP2"/>
    <mergeCell ref="HQ2:HX2"/>
    <mergeCell ref="HY2:IF2"/>
    <mergeCell ref="EO2:EV2"/>
    <mergeCell ref="BE2:BL2"/>
    <mergeCell ref="BM2:BT2"/>
    <mergeCell ref="BU2:CB2"/>
    <mergeCell ref="CC2:CJ2"/>
    <mergeCell ref="CK2:CR2"/>
    <mergeCell ref="CS2:CZ2"/>
    <mergeCell ref="DA2:DH2"/>
    <mergeCell ref="DI2:DP2"/>
    <mergeCell ref="DQ2:DX2"/>
    <mergeCell ref="DY2:EF2"/>
    <mergeCell ref="EG2:EN2"/>
    <mergeCell ref="A2:G2"/>
    <mergeCell ref="Q2:X2"/>
    <mergeCell ref="Y2:AF2"/>
    <mergeCell ref="AG2:AN2"/>
    <mergeCell ref="AO2:AV2"/>
    <mergeCell ref="AW2:BD2"/>
    <mergeCell ref="GS1:GZ1"/>
    <mergeCell ref="HA1:HH1"/>
    <mergeCell ref="HI1:HP1"/>
    <mergeCell ref="HQ1:HX1"/>
    <mergeCell ref="DA1:DH1"/>
    <mergeCell ref="DI1:DP1"/>
    <mergeCell ref="DQ1:DX1"/>
    <mergeCell ref="DY1:EF1"/>
    <mergeCell ref="EG1:EN1"/>
    <mergeCell ref="EO1:EV1"/>
    <mergeCell ref="BE1:BL1"/>
    <mergeCell ref="BM1:BT1"/>
    <mergeCell ref="BU1:CB1"/>
    <mergeCell ref="CC1:CJ1"/>
    <mergeCell ref="CK1:CR1"/>
    <mergeCell ref="HY1:IF1"/>
    <mergeCell ref="IG1:IN1"/>
    <mergeCell ref="EW1:FD1"/>
    <mergeCell ref="FE1:FL1"/>
    <mergeCell ref="FM1:FT1"/>
    <mergeCell ref="FU1:GB1"/>
    <mergeCell ref="GC1:GJ1"/>
    <mergeCell ref="GK1:GR1"/>
    <mergeCell ref="CS1:CZ1"/>
    <mergeCell ref="A1:G1"/>
    <mergeCell ref="Q1:X1"/>
    <mergeCell ref="Y1:AF1"/>
    <mergeCell ref="AG1:AN1"/>
    <mergeCell ref="AO1:AV1"/>
    <mergeCell ref="AW1:BD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AH18"/>
  <sheetViews>
    <sheetView rightToLeft="1" view="pageBreakPreview" topLeftCell="A4" zoomScale="80" zoomScaleSheetLayoutView="80" workbookViewId="0">
      <selection activeCell="Q13" sqref="Q13"/>
    </sheetView>
  </sheetViews>
  <sheetFormatPr defaultRowHeight="18"/>
  <cols>
    <col min="1" max="1" width="0.5703125" style="546" customWidth="1"/>
    <col min="2" max="2" width="17.85546875" style="546" customWidth="1"/>
    <col min="3" max="3" width="0.85546875" style="564" customWidth="1"/>
    <col min="4" max="4" width="4.42578125" style="546" customWidth="1"/>
    <col min="5" max="5" width="1.140625" style="564" customWidth="1"/>
    <col min="6" max="6" width="10.42578125" style="546" customWidth="1"/>
    <col min="7" max="7" width="2" style="564" customWidth="1"/>
    <col min="8" max="8" width="11.5703125" style="546" customWidth="1"/>
    <col min="9" max="9" width="0.85546875" style="564" customWidth="1"/>
    <col min="10" max="10" width="10.42578125" style="546" customWidth="1"/>
    <col min="11" max="11" width="1.140625" style="564" customWidth="1"/>
    <col min="12" max="12" width="14.28515625" style="546" customWidth="1"/>
    <col min="13" max="13" width="1" style="564" customWidth="1"/>
    <col min="14" max="14" width="10.140625" style="546" customWidth="1"/>
    <col min="15" max="15" width="0.7109375" style="546" customWidth="1"/>
    <col min="16" max="16" width="13.5703125" style="546" customWidth="1"/>
    <col min="17" max="17" width="2.7109375" style="546" customWidth="1"/>
    <col min="18" max="18" width="11.28515625" style="546" customWidth="1"/>
    <col min="19" max="19" width="0.85546875" style="564" customWidth="1"/>
    <col min="20" max="20" width="15" style="546" customWidth="1"/>
    <col min="21" max="21" width="0.5703125" style="564" customWidth="1"/>
    <col min="22" max="22" width="11.28515625" style="546" bestFit="1" customWidth="1"/>
    <col min="23" max="23" width="0.42578125" style="564" customWidth="1"/>
    <col min="24" max="24" width="12" style="546" customWidth="1"/>
    <col min="25" max="25" width="0.7109375" style="564" customWidth="1"/>
    <col min="26" max="26" width="10.7109375" style="546" customWidth="1"/>
    <col min="27" max="27" width="0.7109375" style="546" customWidth="1"/>
    <col min="28" max="28" width="14.140625" style="546" customWidth="1"/>
    <col min="29" max="29" width="0.7109375" style="546" customWidth="1"/>
    <col min="30" max="30" width="10.140625" style="546" bestFit="1" customWidth="1"/>
    <col min="31" max="31" width="0.5703125" style="546" customWidth="1"/>
    <col min="32" max="32" width="14.140625" style="546" customWidth="1"/>
    <col min="33" max="16384" width="9.140625" style="546"/>
  </cols>
  <sheetData>
    <row r="1" spans="1:34" ht="23.25" customHeight="1">
      <c r="A1" s="545"/>
      <c r="B1" s="649" t="s">
        <v>335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row>
    <row r="2" spans="1:34" ht="20.25" customHeight="1">
      <c r="A2" s="545"/>
      <c r="B2" s="649" t="s">
        <v>155</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row>
    <row r="3" spans="1:34" ht="24" customHeight="1">
      <c r="A3" s="545"/>
      <c r="B3" s="649" t="s">
        <v>388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row>
    <row r="4" spans="1:34" s="548" customFormat="1" ht="45" customHeight="1">
      <c r="A4" s="547"/>
      <c r="B4" s="700" t="s">
        <v>243</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row>
    <row r="5" spans="1:34" s="548" customFormat="1" ht="25.5" customHeight="1">
      <c r="A5" s="547"/>
      <c r="B5" s="701" t="s">
        <v>42</v>
      </c>
      <c r="C5" s="549"/>
      <c r="D5" s="703" t="s">
        <v>29</v>
      </c>
      <c r="E5" s="550"/>
      <c r="F5" s="705" t="s">
        <v>328</v>
      </c>
      <c r="G5" s="705"/>
      <c r="H5" s="705"/>
      <c r="I5" s="705"/>
      <c r="J5" s="705"/>
      <c r="K5" s="705"/>
      <c r="L5" s="705"/>
      <c r="M5" s="705"/>
      <c r="N5" s="705"/>
      <c r="O5" s="705"/>
      <c r="P5" s="705"/>
      <c r="Q5" s="551"/>
      <c r="R5" s="705" t="s">
        <v>387</v>
      </c>
      <c r="S5" s="705"/>
      <c r="T5" s="705"/>
      <c r="U5" s="705"/>
      <c r="V5" s="705"/>
      <c r="W5" s="705"/>
      <c r="X5" s="705"/>
      <c r="Y5" s="705"/>
      <c r="Z5" s="705"/>
      <c r="AA5" s="705"/>
      <c r="AB5" s="705"/>
      <c r="AC5" s="705"/>
      <c r="AD5" s="705"/>
      <c r="AE5" s="705"/>
      <c r="AF5" s="705"/>
    </row>
    <row r="6" spans="1:34" s="552" customFormat="1" ht="43.5" customHeight="1">
      <c r="B6" s="702"/>
      <c r="C6" s="553"/>
      <c r="D6" s="704"/>
      <c r="E6" s="554"/>
      <c r="F6" s="706" t="s">
        <v>88</v>
      </c>
      <c r="G6" s="706"/>
      <c r="H6" s="706"/>
      <c r="I6" s="555"/>
      <c r="J6" s="706" t="s">
        <v>91</v>
      </c>
      <c r="K6" s="706"/>
      <c r="L6" s="706"/>
      <c r="M6" s="555"/>
      <c r="N6" s="706" t="s">
        <v>90</v>
      </c>
      <c r="O6" s="706"/>
      <c r="P6" s="706"/>
      <c r="Q6" s="555"/>
      <c r="R6" s="706" t="s">
        <v>88</v>
      </c>
      <c r="S6" s="706"/>
      <c r="T6" s="706"/>
      <c r="U6" s="555"/>
      <c r="V6" s="706" t="s">
        <v>91</v>
      </c>
      <c r="W6" s="706"/>
      <c r="X6" s="706"/>
      <c r="Y6" s="555"/>
      <c r="Z6" s="706" t="s">
        <v>89</v>
      </c>
      <c r="AA6" s="706"/>
      <c r="AB6" s="706"/>
      <c r="AC6" s="706"/>
      <c r="AD6" s="706" t="s">
        <v>90</v>
      </c>
      <c r="AE6" s="706"/>
      <c r="AF6" s="706"/>
    </row>
    <row r="7" spans="1:34" s="556" customFormat="1" ht="31.5" customHeight="1">
      <c r="B7" s="557"/>
      <c r="C7" s="558"/>
      <c r="D7" s="557"/>
      <c r="E7" s="558"/>
      <c r="F7" s="559" t="s">
        <v>92</v>
      </c>
      <c r="G7" s="553"/>
      <c r="H7" s="560" t="s">
        <v>164</v>
      </c>
      <c r="I7" s="553"/>
      <c r="J7" s="559" t="s">
        <v>92</v>
      </c>
      <c r="K7" s="553"/>
      <c r="L7" s="561" t="s">
        <v>164</v>
      </c>
      <c r="M7" s="558"/>
      <c r="N7" s="559" t="s">
        <v>92</v>
      </c>
      <c r="O7" s="562"/>
      <c r="P7" s="561" t="s">
        <v>164</v>
      </c>
      <c r="Q7" s="558"/>
      <c r="R7" s="559" t="s">
        <v>92</v>
      </c>
      <c r="S7" s="553"/>
      <c r="T7" s="561" t="s">
        <v>164</v>
      </c>
      <c r="U7" s="553"/>
      <c r="V7" s="559" t="s">
        <v>92</v>
      </c>
      <c r="W7" s="553"/>
      <c r="X7" s="561" t="s">
        <v>164</v>
      </c>
      <c r="Y7" s="558"/>
      <c r="Z7" s="559" t="s">
        <v>92</v>
      </c>
      <c r="AA7" s="563"/>
      <c r="AB7" s="561" t="s">
        <v>164</v>
      </c>
      <c r="AC7" s="562"/>
      <c r="AD7" s="559" t="s">
        <v>92</v>
      </c>
      <c r="AE7" s="563"/>
      <c r="AF7" s="561" t="s">
        <v>164</v>
      </c>
    </row>
    <row r="8" spans="1:34">
      <c r="B8" s="564"/>
      <c r="D8" s="564"/>
      <c r="F8" s="565"/>
      <c r="G8" s="565"/>
      <c r="H8" s="33" t="s">
        <v>108</v>
      </c>
      <c r="I8" s="565"/>
      <c r="J8" s="565"/>
      <c r="K8" s="565"/>
      <c r="L8" s="33" t="s">
        <v>108</v>
      </c>
      <c r="N8" s="565"/>
      <c r="O8" s="33"/>
      <c r="P8" s="33" t="s">
        <v>108</v>
      </c>
      <c r="Q8" s="564"/>
      <c r="R8" s="565"/>
      <c r="S8" s="565"/>
      <c r="T8" s="33" t="s">
        <v>108</v>
      </c>
      <c r="U8" s="565"/>
      <c r="V8" s="565"/>
      <c r="W8" s="565"/>
      <c r="X8" s="33" t="s">
        <v>108</v>
      </c>
      <c r="Z8" s="565"/>
      <c r="AA8" s="565"/>
      <c r="AB8" s="33" t="s">
        <v>108</v>
      </c>
      <c r="AC8" s="566"/>
      <c r="AD8" s="565"/>
      <c r="AE8" s="565"/>
      <c r="AF8" s="33" t="s">
        <v>108</v>
      </c>
    </row>
    <row r="9" spans="1:34" s="545" customFormat="1" ht="31.5" customHeight="1">
      <c r="B9" s="567" t="s">
        <v>351</v>
      </c>
      <c r="C9" s="568"/>
      <c r="D9" s="502" t="s">
        <v>334</v>
      </c>
      <c r="E9" s="568"/>
      <c r="F9" s="569">
        <v>1280041</v>
      </c>
      <c r="G9" s="570"/>
      <c r="H9" s="569">
        <v>701282</v>
      </c>
      <c r="I9" s="570"/>
      <c r="J9" s="569">
        <v>7792162</v>
      </c>
      <c r="K9" s="570"/>
      <c r="L9" s="569">
        <v>6566154</v>
      </c>
      <c r="M9" s="570"/>
      <c r="N9" s="569">
        <v>2335335</v>
      </c>
      <c r="O9" s="570"/>
      <c r="P9" s="569">
        <v>2984730</v>
      </c>
      <c r="Q9" s="570"/>
      <c r="R9" s="569">
        <f>F9+J9-N9</f>
        <v>6736868</v>
      </c>
      <c r="S9" s="570"/>
      <c r="T9" s="569">
        <f>H9+L9-P9</f>
        <v>4282706</v>
      </c>
      <c r="U9" s="570"/>
      <c r="V9" s="569">
        <v>8500000</v>
      </c>
      <c r="W9" s="570"/>
      <c r="X9" s="569">
        <v>8505650</v>
      </c>
      <c r="Y9" s="570"/>
      <c r="Z9" s="569">
        <f>R9+V9-AD9</f>
        <v>12236868</v>
      </c>
      <c r="AA9" s="570"/>
      <c r="AB9" s="569">
        <f>T9+X9-AF9</f>
        <v>8794906</v>
      </c>
      <c r="AC9" s="570"/>
      <c r="AD9" s="569">
        <v>3000000</v>
      </c>
      <c r="AE9" s="570"/>
      <c r="AF9" s="392">
        <v>3993450</v>
      </c>
      <c r="AH9" s="571"/>
    </row>
    <row r="10" spans="1:34" s="545" customFormat="1" ht="31.5" customHeight="1">
      <c r="B10" s="567" t="s">
        <v>352</v>
      </c>
      <c r="C10" s="568"/>
      <c r="D10" s="502" t="s">
        <v>334</v>
      </c>
      <c r="E10" s="568"/>
      <c r="F10" s="569">
        <v>789379</v>
      </c>
      <c r="G10" s="570"/>
      <c r="H10" s="569">
        <v>247035</v>
      </c>
      <c r="I10" s="570"/>
      <c r="J10" s="569">
        <v>1301401</v>
      </c>
      <c r="K10" s="570"/>
      <c r="L10" s="569">
        <v>1313993</v>
      </c>
      <c r="M10" s="570"/>
      <c r="N10" s="569">
        <v>501947</v>
      </c>
      <c r="O10" s="570"/>
      <c r="P10" s="569">
        <v>599051</v>
      </c>
      <c r="Q10" s="570"/>
      <c r="R10" s="569">
        <f t="shared" ref="R10:R11" si="0">F10+J10-N10</f>
        <v>1588833</v>
      </c>
      <c r="S10" s="570"/>
      <c r="T10" s="569">
        <f t="shared" ref="T10:T11" si="1">H10+L10-P10</f>
        <v>961977</v>
      </c>
      <c r="U10" s="570"/>
      <c r="V10" s="569">
        <v>500000</v>
      </c>
      <c r="W10" s="570"/>
      <c r="X10" s="569">
        <v>1497931</v>
      </c>
      <c r="Y10" s="570"/>
      <c r="Z10" s="569">
        <f>R10+V10-AD10</f>
        <v>1088833</v>
      </c>
      <c r="AA10" s="570"/>
      <c r="AB10" s="569">
        <f t="shared" ref="AB10:AB11" si="2">T10+X10-AF10</f>
        <v>403046</v>
      </c>
      <c r="AC10" s="570"/>
      <c r="AD10" s="569">
        <v>1000000</v>
      </c>
      <c r="AE10" s="570"/>
      <c r="AF10" s="569">
        <v>2056862</v>
      </c>
      <c r="AH10" s="571"/>
    </row>
    <row r="11" spans="1:34" s="545" customFormat="1" ht="31.5" customHeight="1">
      <c r="B11" s="567" t="s">
        <v>331</v>
      </c>
      <c r="C11" s="568"/>
      <c r="D11" s="502" t="s">
        <v>334</v>
      </c>
      <c r="E11" s="568"/>
      <c r="F11" s="569">
        <v>780568</v>
      </c>
      <c r="G11" s="570"/>
      <c r="H11" s="569">
        <v>668703</v>
      </c>
      <c r="I11" s="570"/>
      <c r="J11" s="569">
        <v>4560536</v>
      </c>
      <c r="K11" s="570"/>
      <c r="L11" s="569">
        <v>9061956</v>
      </c>
      <c r="M11" s="570"/>
      <c r="N11" s="569">
        <v>4793460</v>
      </c>
      <c r="O11" s="570"/>
      <c r="P11" s="569">
        <v>9331838</v>
      </c>
      <c r="Q11" s="570"/>
      <c r="R11" s="569">
        <f t="shared" si="0"/>
        <v>547644</v>
      </c>
      <c r="S11" s="570"/>
      <c r="T11" s="569">
        <f t="shared" si="1"/>
        <v>398821</v>
      </c>
      <c r="U11" s="570"/>
      <c r="V11" s="569">
        <v>5000000</v>
      </c>
      <c r="W11" s="570"/>
      <c r="X11" s="569">
        <v>9784130</v>
      </c>
      <c r="Y11" s="570"/>
      <c r="Z11" s="569">
        <f>R11+V11-AD11</f>
        <v>547644</v>
      </c>
      <c r="AA11" s="570"/>
      <c r="AB11" s="569">
        <f t="shared" si="2"/>
        <v>398820</v>
      </c>
      <c r="AC11" s="570"/>
      <c r="AD11" s="569">
        <v>5000000</v>
      </c>
      <c r="AE11" s="570"/>
      <c r="AF11" s="569">
        <v>9784131</v>
      </c>
      <c r="AH11" s="571"/>
    </row>
    <row r="12" spans="1:34" s="545" customFormat="1" ht="31.5" customHeight="1">
      <c r="B12" s="572" t="s">
        <v>215</v>
      </c>
      <c r="C12" s="568"/>
      <c r="D12" s="573" t="s">
        <v>166</v>
      </c>
      <c r="E12" s="568"/>
      <c r="F12" s="569" t="s">
        <v>166</v>
      </c>
      <c r="G12" s="570"/>
      <c r="H12" s="569" t="s">
        <v>166</v>
      </c>
      <c r="I12" s="570"/>
      <c r="J12" s="569" t="s">
        <v>166</v>
      </c>
      <c r="K12" s="570"/>
      <c r="L12" s="569" t="s">
        <v>166</v>
      </c>
      <c r="M12" s="570"/>
      <c r="N12" s="569" t="s">
        <v>166</v>
      </c>
      <c r="O12" s="570"/>
      <c r="P12" s="569" t="s">
        <v>166</v>
      </c>
      <c r="Q12" s="570"/>
      <c r="R12" s="569" t="s">
        <v>166</v>
      </c>
      <c r="S12" s="570"/>
      <c r="T12" s="569" t="s">
        <v>166</v>
      </c>
      <c r="U12" s="570"/>
      <c r="V12" s="569" t="s">
        <v>166</v>
      </c>
      <c r="W12" s="570"/>
      <c r="X12" s="569" t="s">
        <v>166</v>
      </c>
      <c r="Y12" s="570"/>
      <c r="Z12" s="569" t="s">
        <v>166</v>
      </c>
      <c r="AA12" s="570"/>
      <c r="AB12" s="569" t="s">
        <v>166</v>
      </c>
      <c r="AC12" s="570"/>
      <c r="AD12" s="569" t="s">
        <v>166</v>
      </c>
      <c r="AE12" s="570"/>
      <c r="AF12" s="569" t="s">
        <v>166</v>
      </c>
    </row>
    <row r="13" spans="1:34" s="545" customFormat="1" ht="31.5" customHeight="1">
      <c r="B13" s="572" t="s">
        <v>309</v>
      </c>
      <c r="C13" s="568"/>
      <c r="D13" s="573" t="s">
        <v>166</v>
      </c>
      <c r="E13" s="568"/>
      <c r="F13" s="569" t="s">
        <v>166</v>
      </c>
      <c r="G13" s="570"/>
      <c r="H13" s="569" t="s">
        <v>166</v>
      </c>
      <c r="I13" s="570"/>
      <c r="J13" s="569" t="s">
        <v>166</v>
      </c>
      <c r="K13" s="570"/>
      <c r="L13" s="569" t="s">
        <v>166</v>
      </c>
      <c r="M13" s="570"/>
      <c r="N13" s="569" t="s">
        <v>166</v>
      </c>
      <c r="O13" s="570"/>
      <c r="P13" s="569" t="s">
        <v>166</v>
      </c>
      <c r="Q13" s="570"/>
      <c r="R13" s="569" t="s">
        <v>166</v>
      </c>
      <c r="S13" s="570"/>
      <c r="T13" s="569" t="s">
        <v>166</v>
      </c>
      <c r="U13" s="570"/>
      <c r="V13" s="569" t="s">
        <v>166</v>
      </c>
      <c r="W13" s="570"/>
      <c r="X13" s="569" t="s">
        <v>166</v>
      </c>
      <c r="Y13" s="570"/>
      <c r="Z13" s="569" t="s">
        <v>166</v>
      </c>
      <c r="AA13" s="570"/>
      <c r="AB13" s="569" t="s">
        <v>166</v>
      </c>
      <c r="AC13" s="570"/>
      <c r="AD13" s="569" t="s">
        <v>166</v>
      </c>
      <c r="AE13" s="570"/>
      <c r="AF13" s="569" t="s">
        <v>166</v>
      </c>
    </row>
    <row r="14" spans="1:34" s="545" customFormat="1" ht="31.5" customHeight="1">
      <c r="B14" s="572" t="s">
        <v>310</v>
      </c>
      <c r="C14" s="568"/>
      <c r="D14" s="573" t="s">
        <v>166</v>
      </c>
      <c r="E14" s="568"/>
      <c r="F14" s="569" t="s">
        <v>166</v>
      </c>
      <c r="G14" s="570"/>
      <c r="H14" s="569" t="s">
        <v>166</v>
      </c>
      <c r="I14" s="570"/>
      <c r="J14" s="569" t="s">
        <v>166</v>
      </c>
      <c r="K14" s="570"/>
      <c r="L14" s="569" t="s">
        <v>166</v>
      </c>
      <c r="M14" s="570"/>
      <c r="N14" s="569" t="s">
        <v>166</v>
      </c>
      <c r="O14" s="570"/>
      <c r="P14" s="569" t="s">
        <v>166</v>
      </c>
      <c r="Q14" s="570"/>
      <c r="R14" s="569" t="s">
        <v>166</v>
      </c>
      <c r="S14" s="570"/>
      <c r="T14" s="569" t="s">
        <v>166</v>
      </c>
      <c r="U14" s="570"/>
      <c r="V14" s="569" t="s">
        <v>166</v>
      </c>
      <c r="W14" s="570"/>
      <c r="X14" s="569" t="s">
        <v>166</v>
      </c>
      <c r="Y14" s="570"/>
      <c r="Z14" s="569" t="s">
        <v>166</v>
      </c>
      <c r="AA14" s="570"/>
      <c r="AB14" s="569" t="s">
        <v>166</v>
      </c>
      <c r="AC14" s="570"/>
      <c r="AD14" s="569" t="s">
        <v>166</v>
      </c>
      <c r="AE14" s="570"/>
      <c r="AF14" s="569" t="s">
        <v>166</v>
      </c>
    </row>
    <row r="15" spans="1:34" s="574" customFormat="1" ht="31.5" customHeight="1" thickBot="1">
      <c r="F15" s="579">
        <v>4674052</v>
      </c>
      <c r="G15" s="575"/>
      <c r="H15" s="579">
        <f>SUM(H9:H14)</f>
        <v>1617020</v>
      </c>
      <c r="I15" s="575"/>
      <c r="J15" s="579">
        <f>SUM(J9:J14)</f>
        <v>13654099</v>
      </c>
      <c r="K15" s="575"/>
      <c r="L15" s="579">
        <f>SUM(L9:L14)</f>
        <v>16942103</v>
      </c>
      <c r="M15" s="575"/>
      <c r="N15" s="579">
        <f>SUM(N9:N14)</f>
        <v>7630742</v>
      </c>
      <c r="O15" s="575"/>
      <c r="P15" s="579">
        <f>SUM(P9:P14)</f>
        <v>12915619</v>
      </c>
      <c r="Q15" s="575"/>
      <c r="R15" s="579">
        <v>9874052</v>
      </c>
      <c r="S15" s="575"/>
      <c r="T15" s="579">
        <f>SUM(T9:T14)</f>
        <v>5643504</v>
      </c>
      <c r="U15" s="580"/>
      <c r="V15" s="579">
        <f>SUM(V9:V14)</f>
        <v>14000000</v>
      </c>
      <c r="W15" s="580"/>
      <c r="X15" s="579">
        <f>SUM(X9:X14)</f>
        <v>19787711</v>
      </c>
      <c r="Y15" s="580"/>
      <c r="Z15" s="579">
        <v>13491368</v>
      </c>
      <c r="AA15" s="580"/>
      <c r="AB15" s="579">
        <f>SUM(AB9:AB14)</f>
        <v>9596772</v>
      </c>
      <c r="AC15" s="575"/>
      <c r="AD15" s="579">
        <v>9000000</v>
      </c>
      <c r="AE15" s="580"/>
      <c r="AF15" s="579">
        <f>SUM(AF9:AF14)</f>
        <v>15834443</v>
      </c>
    </row>
    <row r="16" spans="1:34" ht="22.5" thickTop="1">
      <c r="F16" s="564"/>
      <c r="H16" s="402"/>
      <c r="J16" s="564"/>
      <c r="L16" s="564"/>
      <c r="N16" s="564"/>
      <c r="O16" s="564"/>
      <c r="P16" s="564"/>
      <c r="Q16" s="564"/>
      <c r="R16" s="564"/>
      <c r="T16" s="564"/>
      <c r="V16" s="564"/>
      <c r="X16" s="564"/>
      <c r="Z16" s="564"/>
      <c r="AA16" s="564"/>
      <c r="AB16" s="564"/>
      <c r="AC16" s="564"/>
      <c r="AD16" s="564"/>
      <c r="AE16" s="564"/>
      <c r="AF16" s="564"/>
    </row>
    <row r="17" spans="6:32" ht="21.75">
      <c r="F17" s="576"/>
      <c r="G17" s="575"/>
      <c r="H17" s="576"/>
      <c r="I17" s="575"/>
      <c r="J17" s="576"/>
      <c r="K17" s="575"/>
      <c r="L17" s="470"/>
      <c r="M17" s="575"/>
      <c r="N17" s="576"/>
      <c r="O17" s="575"/>
      <c r="P17" s="576"/>
      <c r="Q17" s="575"/>
      <c r="R17" s="576"/>
      <c r="S17" s="575"/>
      <c r="T17" s="576"/>
      <c r="U17" s="575"/>
      <c r="V17" s="576"/>
      <c r="W17" s="575"/>
      <c r="X17" s="516"/>
      <c r="Y17" s="575"/>
      <c r="Z17" s="576"/>
      <c r="AA17" s="575"/>
      <c r="AB17" s="576"/>
      <c r="AC17" s="575"/>
      <c r="AD17" s="576"/>
      <c r="AE17" s="575"/>
      <c r="AF17" s="576"/>
    </row>
    <row r="18" spans="6:32" ht="22.5">
      <c r="F18" s="564"/>
      <c r="H18" s="564"/>
      <c r="J18" s="564"/>
      <c r="L18" s="564"/>
      <c r="N18" s="564"/>
      <c r="O18" s="564"/>
      <c r="P18" s="564"/>
      <c r="Q18" s="564"/>
      <c r="R18" s="577"/>
      <c r="T18" s="564"/>
      <c r="V18" s="578"/>
      <c r="X18" s="578"/>
      <c r="Z18" s="564"/>
      <c r="AA18" s="564"/>
      <c r="AB18" s="564"/>
      <c r="AC18" s="564"/>
      <c r="AD18" s="564"/>
      <c r="AE18" s="564"/>
      <c r="AF18" s="578"/>
    </row>
  </sheetData>
  <mergeCells count="15">
    <mergeCell ref="B1:AF1"/>
    <mergeCell ref="B2:AF2"/>
    <mergeCell ref="B3:AF3"/>
    <mergeCell ref="B4:AF4"/>
    <mergeCell ref="B5:B6"/>
    <mergeCell ref="D5:D6"/>
    <mergeCell ref="F5:P5"/>
    <mergeCell ref="R5:AF5"/>
    <mergeCell ref="F6:H6"/>
    <mergeCell ref="J6:L6"/>
    <mergeCell ref="N6:P6"/>
    <mergeCell ref="R6:T6"/>
    <mergeCell ref="V6:X6"/>
    <mergeCell ref="Z6:AC6"/>
    <mergeCell ref="AD6:AF6"/>
  </mergeCells>
  <pageMargins left="0.17" right="0.17" top="0.98425196850393704" bottom="0.19685039370078741" header="0" footer="0"/>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Q20"/>
  <sheetViews>
    <sheetView rightToLeft="1" view="pageBreakPreview" topLeftCell="A7" zoomScale="110" zoomScaleSheetLayoutView="110" workbookViewId="0">
      <selection activeCell="N12" sqref="N12"/>
    </sheetView>
  </sheetViews>
  <sheetFormatPr defaultRowHeight="18.75"/>
  <cols>
    <col min="1" max="1" width="0.5703125" style="582" customWidth="1"/>
    <col min="2" max="2" width="19.5703125" style="582" customWidth="1"/>
    <col min="3" max="3" width="1.85546875" style="582" customWidth="1"/>
    <col min="4" max="4" width="6.28515625" style="582" customWidth="1"/>
    <col min="5" max="5" width="1.28515625" style="582" customWidth="1"/>
    <col min="6" max="6" width="7.140625" style="582" bestFit="1" customWidth="1"/>
    <col min="7" max="7" width="1.42578125" style="582" customWidth="1"/>
    <col min="8" max="8" width="6.28515625" style="582" customWidth="1"/>
    <col min="9" max="9" width="1.42578125" style="582" customWidth="1"/>
    <col min="10" max="10" width="6.28515625" style="582" customWidth="1"/>
    <col min="11" max="11" width="1.28515625" style="582" customWidth="1"/>
    <col min="12" max="12" width="7.7109375" style="582" customWidth="1"/>
    <col min="13" max="13" width="1.28515625" style="582" customWidth="1"/>
    <col min="14" max="14" width="8" style="582" customWidth="1"/>
    <col min="15" max="15" width="1.28515625" style="582" customWidth="1"/>
    <col min="16" max="16" width="8.140625" style="582" customWidth="1"/>
    <col min="17" max="17" width="1.140625" style="582" customWidth="1"/>
    <col min="18" max="18" width="8" style="582" customWidth="1"/>
    <col min="19" max="19" width="1.28515625" style="582" customWidth="1"/>
    <col min="20" max="20" width="8.5703125" style="582" customWidth="1"/>
    <col min="21" max="21" width="1.42578125" style="582" customWidth="1"/>
    <col min="22" max="22" width="16.140625" style="582" customWidth="1"/>
    <col min="23" max="23" width="1.42578125" style="582" customWidth="1"/>
    <col min="24" max="24" width="8.85546875" style="582" customWidth="1"/>
    <col min="25" max="25" width="1.28515625" style="582" customWidth="1"/>
    <col min="26" max="26" width="8.85546875" style="582" customWidth="1"/>
    <col min="27" max="27" width="1.42578125" style="582" customWidth="1"/>
    <col min="28" max="28" width="8.85546875" style="582" customWidth="1"/>
    <col min="29" max="29" width="1.5703125" style="582" customWidth="1"/>
    <col min="30" max="30" width="8.85546875" style="582" customWidth="1"/>
    <col min="31" max="31" width="1.28515625" style="582" customWidth="1"/>
    <col min="32" max="32" width="8.85546875" style="582" customWidth="1"/>
    <col min="33" max="33" width="1.5703125" style="582" customWidth="1"/>
    <col min="34" max="34" width="8.85546875" style="582" customWidth="1"/>
    <col min="35" max="35" width="1.85546875" style="582" customWidth="1"/>
    <col min="36" max="36" width="8.85546875" style="582" customWidth="1"/>
    <col min="37" max="37" width="1.5703125" style="582" customWidth="1"/>
    <col min="38" max="38" width="8.85546875" style="582" customWidth="1"/>
    <col min="39" max="39" width="1.42578125" style="582" customWidth="1"/>
    <col min="40" max="40" width="8.85546875" style="582" customWidth="1"/>
    <col min="41" max="41" width="1.28515625" style="582" customWidth="1"/>
    <col min="42" max="42" width="8.85546875" style="582" customWidth="1"/>
    <col min="43" max="16384" width="9.140625" style="582"/>
  </cols>
  <sheetData>
    <row r="1" spans="1:43" ht="20.100000000000001" customHeight="1">
      <c r="A1" s="581"/>
      <c r="B1" s="649" t="s">
        <v>335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row>
    <row r="2" spans="1:43" ht="20.100000000000001" customHeight="1">
      <c r="A2" s="581"/>
      <c r="B2" s="649" t="s">
        <v>155</v>
      </c>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row>
    <row r="3" spans="1:43" ht="20.100000000000001" customHeight="1">
      <c r="A3" s="581"/>
      <c r="B3" s="649" t="s">
        <v>388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row>
    <row r="4" spans="1:43" s="584" customFormat="1" ht="58.5" customHeight="1" thickBot="1">
      <c r="A4" s="583"/>
      <c r="B4" s="710" t="s">
        <v>244</v>
      </c>
      <c r="C4" s="710"/>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547"/>
      <c r="AJ4" s="712"/>
      <c r="AK4" s="712"/>
      <c r="AL4" s="713"/>
      <c r="AM4" s="713"/>
      <c r="AN4" s="713"/>
      <c r="AO4" s="713"/>
      <c r="AP4" s="713"/>
    </row>
    <row r="5" spans="1:43" s="584" customFormat="1" ht="45" customHeight="1">
      <c r="A5" s="583"/>
      <c r="B5" s="585"/>
      <c r="C5" s="585"/>
      <c r="D5" s="586"/>
      <c r="E5" s="586"/>
      <c r="F5" s="707" t="s">
        <v>328</v>
      </c>
      <c r="G5" s="708"/>
      <c r="H5" s="708"/>
      <c r="I5" s="708"/>
      <c r="J5" s="708"/>
      <c r="K5" s="708"/>
      <c r="L5" s="708"/>
      <c r="M5" s="708"/>
      <c r="N5" s="708"/>
      <c r="O5" s="708"/>
      <c r="P5" s="708"/>
      <c r="Q5" s="708"/>
      <c r="R5" s="708"/>
      <c r="S5" s="708"/>
      <c r="T5" s="709"/>
      <c r="U5" s="587"/>
      <c r="V5" s="707" t="s">
        <v>387</v>
      </c>
      <c r="W5" s="708"/>
      <c r="X5" s="708"/>
      <c r="Y5" s="708"/>
      <c r="Z5" s="708"/>
      <c r="AA5" s="708"/>
      <c r="AB5" s="708"/>
      <c r="AC5" s="708"/>
      <c r="AD5" s="708"/>
      <c r="AE5" s="708"/>
      <c r="AF5" s="708"/>
      <c r="AG5" s="708"/>
      <c r="AH5" s="708"/>
      <c r="AI5" s="708"/>
      <c r="AJ5" s="708"/>
      <c r="AK5" s="708"/>
      <c r="AL5" s="708"/>
      <c r="AM5" s="708"/>
      <c r="AN5" s="708"/>
      <c r="AO5" s="708"/>
      <c r="AP5" s="709"/>
    </row>
    <row r="6" spans="1:43" s="588" customFormat="1" ht="24">
      <c r="B6" s="716" t="s">
        <v>10</v>
      </c>
      <c r="C6" s="589"/>
      <c r="D6" s="589" t="s">
        <v>22</v>
      </c>
      <c r="E6" s="589"/>
      <c r="F6" s="717" t="s">
        <v>135</v>
      </c>
      <c r="G6" s="714"/>
      <c r="H6" s="714"/>
      <c r="I6" s="714"/>
      <c r="J6" s="714"/>
      <c r="K6" s="589"/>
      <c r="L6" s="714" t="s">
        <v>165</v>
      </c>
      <c r="M6" s="714"/>
      <c r="N6" s="714"/>
      <c r="O6" s="714"/>
      <c r="P6" s="714"/>
      <c r="Q6" s="589"/>
      <c r="R6" s="714" t="s">
        <v>136</v>
      </c>
      <c r="S6" s="714"/>
      <c r="T6" s="715"/>
      <c r="U6" s="589"/>
      <c r="V6" s="717" t="s">
        <v>135</v>
      </c>
      <c r="W6" s="714"/>
      <c r="X6" s="714"/>
      <c r="Y6" s="714"/>
      <c r="Z6" s="714"/>
      <c r="AA6" s="589"/>
      <c r="AB6" s="714" t="s">
        <v>165</v>
      </c>
      <c r="AC6" s="714"/>
      <c r="AD6" s="714"/>
      <c r="AE6" s="714"/>
      <c r="AF6" s="714"/>
      <c r="AG6" s="589"/>
      <c r="AH6" s="714" t="s">
        <v>136</v>
      </c>
      <c r="AI6" s="714"/>
      <c r="AJ6" s="714"/>
      <c r="AK6" s="589"/>
      <c r="AL6" s="714" t="s">
        <v>137</v>
      </c>
      <c r="AM6" s="714"/>
      <c r="AN6" s="714"/>
      <c r="AO6" s="714"/>
      <c r="AP6" s="715"/>
    </row>
    <row r="7" spans="1:43" s="50" customFormat="1" ht="21.75">
      <c r="A7" s="32"/>
      <c r="B7" s="680"/>
      <c r="C7" s="503"/>
      <c r="D7" s="504" t="s">
        <v>21</v>
      </c>
      <c r="E7" s="503"/>
      <c r="F7" s="610" t="s">
        <v>17</v>
      </c>
      <c r="G7" s="591"/>
      <c r="H7" s="590" t="s">
        <v>20</v>
      </c>
      <c r="I7" s="591"/>
      <c r="J7" s="590" t="s">
        <v>14</v>
      </c>
      <c r="K7" s="503"/>
      <c r="L7" s="590" t="s">
        <v>17</v>
      </c>
      <c r="M7" s="591"/>
      <c r="N7" s="590" t="s">
        <v>20</v>
      </c>
      <c r="O7" s="591"/>
      <c r="P7" s="590" t="s">
        <v>14</v>
      </c>
      <c r="Q7" s="503"/>
      <c r="R7" s="590" t="s">
        <v>17</v>
      </c>
      <c r="S7" s="591"/>
      <c r="T7" s="611" t="s">
        <v>14</v>
      </c>
      <c r="U7" s="503"/>
      <c r="V7" s="610" t="s">
        <v>17</v>
      </c>
      <c r="W7" s="591"/>
      <c r="X7" s="590" t="s">
        <v>20</v>
      </c>
      <c r="Y7" s="591"/>
      <c r="Z7" s="590" t="s">
        <v>14</v>
      </c>
      <c r="AA7" s="503"/>
      <c r="AB7" s="590" t="s">
        <v>17</v>
      </c>
      <c r="AC7" s="591"/>
      <c r="AD7" s="590" t="s">
        <v>20</v>
      </c>
      <c r="AE7" s="591"/>
      <c r="AF7" s="590" t="s">
        <v>14</v>
      </c>
      <c r="AG7" s="503"/>
      <c r="AH7" s="590" t="s">
        <v>17</v>
      </c>
      <c r="AI7" s="591"/>
      <c r="AJ7" s="590" t="s">
        <v>14</v>
      </c>
      <c r="AK7" s="503"/>
      <c r="AL7" s="590" t="s">
        <v>17</v>
      </c>
      <c r="AM7" s="591"/>
      <c r="AN7" s="590" t="s">
        <v>20</v>
      </c>
      <c r="AO7" s="591"/>
      <c r="AP7" s="611" t="s">
        <v>14</v>
      </c>
    </row>
    <row r="8" spans="1:43" s="50" customFormat="1" ht="17.100000000000001" customHeight="1">
      <c r="A8" s="32"/>
      <c r="B8" s="592"/>
      <c r="C8" s="593"/>
      <c r="D8" s="503"/>
      <c r="E8" s="503"/>
      <c r="F8" s="612"/>
      <c r="G8" s="594"/>
      <c r="H8" s="594"/>
      <c r="I8" s="594"/>
      <c r="J8" s="595" t="s">
        <v>108</v>
      </c>
      <c r="K8" s="594"/>
      <c r="L8" s="594"/>
      <c r="M8" s="594"/>
      <c r="N8" s="594"/>
      <c r="O8" s="594"/>
      <c r="P8" s="595" t="s">
        <v>108</v>
      </c>
      <c r="Q8" s="594"/>
      <c r="R8" s="594"/>
      <c r="S8" s="594"/>
      <c r="T8" s="613" t="s">
        <v>108</v>
      </c>
      <c r="U8" s="594"/>
      <c r="V8" s="612"/>
      <c r="W8" s="594"/>
      <c r="X8" s="594"/>
      <c r="Y8" s="594"/>
      <c r="Z8" s="595" t="s">
        <v>108</v>
      </c>
      <c r="AA8" s="594"/>
      <c r="AB8" s="594"/>
      <c r="AC8" s="594"/>
      <c r="AD8" s="594"/>
      <c r="AE8" s="594"/>
      <c r="AF8" s="595" t="s">
        <v>108</v>
      </c>
      <c r="AG8" s="594"/>
      <c r="AH8" s="594"/>
      <c r="AI8" s="594"/>
      <c r="AJ8" s="595" t="s">
        <v>108</v>
      </c>
      <c r="AK8" s="594"/>
      <c r="AL8" s="594"/>
      <c r="AM8" s="594"/>
      <c r="AN8" s="594"/>
      <c r="AO8" s="594"/>
      <c r="AP8" s="613" t="s">
        <v>108</v>
      </c>
    </row>
    <row r="9" spans="1:43" s="32" customFormat="1" ht="23.25" customHeight="1">
      <c r="B9" s="596" t="s">
        <v>332</v>
      </c>
      <c r="C9" s="593"/>
      <c r="D9" s="503" t="s">
        <v>334</v>
      </c>
      <c r="E9" s="503"/>
      <c r="F9" s="614">
        <v>1360510</v>
      </c>
      <c r="G9" s="595"/>
      <c r="H9" s="595">
        <f>J9/F9*1000000</f>
        <v>271712.07855877577</v>
      </c>
      <c r="I9" s="595"/>
      <c r="J9" s="595">
        <v>369667</v>
      </c>
      <c r="K9" s="595"/>
      <c r="L9" s="595">
        <v>12245264</v>
      </c>
      <c r="M9" s="595"/>
      <c r="N9" s="595">
        <f>P9/L9*1000000</f>
        <v>872240.48415779357</v>
      </c>
      <c r="O9" s="595"/>
      <c r="P9" s="595">
        <v>10680815</v>
      </c>
      <c r="Q9" s="595"/>
      <c r="R9" s="595">
        <v>12949530</v>
      </c>
      <c r="S9" s="595"/>
      <c r="T9" s="613">
        <f>R9*N15</f>
        <v>10517486.779764237</v>
      </c>
      <c r="U9" s="595"/>
      <c r="V9" s="614">
        <f>F9+L9-R9</f>
        <v>656244</v>
      </c>
      <c r="W9" s="595"/>
      <c r="X9" s="595">
        <f>Z9/V9*1000000</f>
        <v>812190.618483008</v>
      </c>
      <c r="Y9" s="595"/>
      <c r="Z9" s="595">
        <f>J9+P9-T9</f>
        <v>532995.22023576312</v>
      </c>
      <c r="AA9" s="595"/>
      <c r="AB9" s="595">
        <v>11400000</v>
      </c>
      <c r="AC9" s="595"/>
      <c r="AD9" s="595">
        <f>AF9/AB9*1000000</f>
        <v>958441.66666666663</v>
      </c>
      <c r="AE9" s="595"/>
      <c r="AF9" s="595">
        <v>10926235</v>
      </c>
      <c r="AG9" s="595"/>
      <c r="AH9" s="595">
        <v>11117000</v>
      </c>
      <c r="AI9" s="595"/>
      <c r="AJ9" s="595">
        <f>AH9*AH16</f>
        <v>10566496.69319574</v>
      </c>
      <c r="AK9" s="595"/>
      <c r="AL9" s="595">
        <f>V9+AB9-AH9</f>
        <v>939244</v>
      </c>
      <c r="AM9" s="595"/>
      <c r="AN9" s="595">
        <f>AP9/AL9*1000000</f>
        <v>950480.94748544926</v>
      </c>
      <c r="AO9" s="595"/>
      <c r="AP9" s="613">
        <f>Z9+AF9-AJ9</f>
        <v>892733.52704002336</v>
      </c>
    </row>
    <row r="10" spans="1:43" s="32" customFormat="1" ht="23.25" customHeight="1">
      <c r="B10" s="596" t="s">
        <v>333</v>
      </c>
      <c r="C10" s="593"/>
      <c r="D10" s="503" t="s">
        <v>334</v>
      </c>
      <c r="E10" s="503"/>
      <c r="F10" s="614">
        <v>238824</v>
      </c>
      <c r="G10" s="595"/>
      <c r="H10" s="595">
        <f>J10/F10*1000000</f>
        <v>192045.18808829936</v>
      </c>
      <c r="I10" s="595"/>
      <c r="J10" s="595">
        <v>45865</v>
      </c>
      <c r="K10" s="595"/>
      <c r="L10" s="595">
        <v>1287316</v>
      </c>
      <c r="M10" s="595"/>
      <c r="N10" s="595">
        <f>P10/L10*1000000</f>
        <v>941910.14482846484</v>
      </c>
      <c r="O10" s="595"/>
      <c r="P10" s="595">
        <v>1212536</v>
      </c>
      <c r="Q10" s="595"/>
      <c r="R10" s="595">
        <v>1439863</v>
      </c>
      <c r="S10" s="595"/>
      <c r="T10" s="613">
        <f>R10*J15</f>
        <v>1187260.0410597981</v>
      </c>
      <c r="U10" s="595"/>
      <c r="V10" s="614">
        <f>F10+L10-R10</f>
        <v>86277</v>
      </c>
      <c r="W10" s="595"/>
      <c r="X10" s="595">
        <f>Z10/V10*1000000</f>
        <v>824564.58778355643</v>
      </c>
      <c r="Y10" s="595"/>
      <c r="Z10" s="595">
        <f>J10+P10-T10</f>
        <v>71140.958940201905</v>
      </c>
      <c r="AA10" s="595"/>
      <c r="AB10" s="595">
        <v>1296000</v>
      </c>
      <c r="AC10" s="595"/>
      <c r="AD10" s="595">
        <f>AF10/AB10*1000000</f>
        <v>1455593.364197531</v>
      </c>
      <c r="AE10" s="595"/>
      <c r="AF10" s="595">
        <v>1886449</v>
      </c>
      <c r="AG10" s="595"/>
      <c r="AH10" s="595">
        <v>500000</v>
      </c>
      <c r="AI10" s="595"/>
      <c r="AJ10" s="595">
        <f>AH10*AD16</f>
        <v>708103.35372005834</v>
      </c>
      <c r="AK10" s="595"/>
      <c r="AL10" s="595">
        <f>V10+AB10-AH10</f>
        <v>882277</v>
      </c>
      <c r="AM10" s="595"/>
      <c r="AN10" s="595">
        <f>AP10/AL10*1000000</f>
        <v>1416206.7074401167</v>
      </c>
      <c r="AO10" s="595"/>
      <c r="AP10" s="613">
        <f>Z10+AF10-AJ10</f>
        <v>1249486.6052201437</v>
      </c>
    </row>
    <row r="11" spans="1:43" s="32" customFormat="1" ht="23.25" customHeight="1">
      <c r="B11" s="596" t="s">
        <v>311</v>
      </c>
      <c r="C11" s="593"/>
      <c r="D11" s="503" t="s">
        <v>109</v>
      </c>
      <c r="E11" s="503"/>
      <c r="F11" s="614" t="s">
        <v>109</v>
      </c>
      <c r="G11" s="595"/>
      <c r="H11" s="595" t="s">
        <v>109</v>
      </c>
      <c r="I11" s="595"/>
      <c r="J11" s="595" t="s">
        <v>109</v>
      </c>
      <c r="K11" s="595"/>
      <c r="L11" s="595" t="s">
        <v>109</v>
      </c>
      <c r="M11" s="595"/>
      <c r="N11" s="595" t="s">
        <v>109</v>
      </c>
      <c r="O11" s="595"/>
      <c r="P11" s="595" t="s">
        <v>109</v>
      </c>
      <c r="Q11" s="595"/>
      <c r="R11" s="595" t="s">
        <v>109</v>
      </c>
      <c r="S11" s="595"/>
      <c r="T11" s="613" t="s">
        <v>109</v>
      </c>
      <c r="U11" s="595"/>
      <c r="V11" s="614" t="s">
        <v>109</v>
      </c>
      <c r="W11" s="595"/>
      <c r="X11" s="595" t="s">
        <v>109</v>
      </c>
      <c r="Y11" s="595"/>
      <c r="Z11" s="595" t="s">
        <v>109</v>
      </c>
      <c r="AA11" s="595"/>
      <c r="AB11" s="595" t="s">
        <v>109</v>
      </c>
      <c r="AC11" s="595"/>
      <c r="AD11" s="595" t="s">
        <v>109</v>
      </c>
      <c r="AE11" s="595"/>
      <c r="AF11" s="595" t="s">
        <v>109</v>
      </c>
      <c r="AG11" s="595"/>
      <c r="AH11" s="595" t="s">
        <v>109</v>
      </c>
      <c r="AI11" s="595"/>
      <c r="AJ11" s="595" t="s">
        <v>109</v>
      </c>
      <c r="AK11" s="595"/>
      <c r="AL11" s="595" t="s">
        <v>109</v>
      </c>
      <c r="AM11" s="595"/>
      <c r="AN11" s="595" t="s">
        <v>109</v>
      </c>
      <c r="AO11" s="595"/>
      <c r="AP11" s="613" t="s">
        <v>109</v>
      </c>
    </row>
    <row r="12" spans="1:43" s="50" customFormat="1" ht="23.25" customHeight="1" thickBot="1">
      <c r="A12" s="32"/>
      <c r="B12" s="593" t="s">
        <v>19</v>
      </c>
      <c r="C12" s="593"/>
      <c r="D12" s="503"/>
      <c r="E12" s="503"/>
      <c r="F12" s="615">
        <v>1599334</v>
      </c>
      <c r="G12" s="595"/>
      <c r="H12" s="595"/>
      <c r="I12" s="595"/>
      <c r="J12" s="597">
        <f>SUM(J9:J11)</f>
        <v>415532</v>
      </c>
      <c r="K12" s="595"/>
      <c r="L12" s="597">
        <f>SUM(L9:L11)</f>
        <v>13532580</v>
      </c>
      <c r="M12" s="595"/>
      <c r="N12" s="595"/>
      <c r="O12" s="595"/>
      <c r="P12" s="597">
        <f>SUM(P9:P11)</f>
        <v>11893351</v>
      </c>
      <c r="Q12" s="595"/>
      <c r="R12" s="597">
        <f>SUM(R9:R11)</f>
        <v>14389393</v>
      </c>
      <c r="S12" s="595"/>
      <c r="T12" s="616">
        <f>SUM(T9:T11)</f>
        <v>11704746.820824035</v>
      </c>
      <c r="U12" s="595"/>
      <c r="V12" s="615">
        <f>SUM(V9:V11)</f>
        <v>742521</v>
      </c>
      <c r="W12" s="595"/>
      <c r="X12" s="595"/>
      <c r="Y12" s="595"/>
      <c r="Z12" s="597">
        <f>SUM(Z9:Z11)</f>
        <v>604136.17917596502</v>
      </c>
      <c r="AA12" s="595"/>
      <c r="AB12" s="597">
        <v>12696000</v>
      </c>
      <c r="AC12" s="595"/>
      <c r="AD12" s="595"/>
      <c r="AE12" s="595"/>
      <c r="AF12" s="597">
        <f>SUM(AF9:AF11)</f>
        <v>12812684</v>
      </c>
      <c r="AG12" s="595"/>
      <c r="AH12" s="597">
        <f>SUM(AH9:AH11)</f>
        <v>11617000</v>
      </c>
      <c r="AI12" s="595"/>
      <c r="AJ12" s="597">
        <f>SUM(AJ9:AJ11)</f>
        <v>11274600.046915798</v>
      </c>
      <c r="AK12" s="595"/>
      <c r="AL12" s="597">
        <v>1297334</v>
      </c>
      <c r="AM12" s="595"/>
      <c r="AN12" s="595"/>
      <c r="AO12" s="595"/>
      <c r="AP12" s="616">
        <f>SUM(AP9:AP11)</f>
        <v>2142220.132260167</v>
      </c>
    </row>
    <row r="13" spans="1:43" s="50" customFormat="1" ht="23.25" customHeight="1" thickTop="1" thickBot="1">
      <c r="A13" s="32"/>
      <c r="B13" s="593"/>
      <c r="C13" s="593"/>
      <c r="D13" s="503"/>
      <c r="E13" s="503"/>
      <c r="F13" s="617"/>
      <c r="G13" s="618"/>
      <c r="H13" s="618"/>
      <c r="I13" s="618"/>
      <c r="J13" s="619"/>
      <c r="K13" s="618"/>
      <c r="L13" s="619"/>
      <c r="M13" s="618"/>
      <c r="N13" s="618"/>
      <c r="O13" s="618"/>
      <c r="P13" s="619"/>
      <c r="Q13" s="618"/>
      <c r="R13" s="619"/>
      <c r="S13" s="618"/>
      <c r="T13" s="620"/>
      <c r="U13" s="598"/>
      <c r="V13" s="617"/>
      <c r="W13" s="618"/>
      <c r="X13" s="618"/>
      <c r="Y13" s="618"/>
      <c r="Z13" s="619"/>
      <c r="AA13" s="618"/>
      <c r="AB13" s="619"/>
      <c r="AC13" s="618"/>
      <c r="AD13" s="618"/>
      <c r="AE13" s="618"/>
      <c r="AF13" s="619">
        <v>12812684</v>
      </c>
      <c r="AG13" s="618"/>
      <c r="AH13" s="619"/>
      <c r="AI13" s="618"/>
      <c r="AJ13" s="619"/>
      <c r="AK13" s="618"/>
      <c r="AL13" s="619"/>
      <c r="AM13" s="618"/>
      <c r="AN13" s="618"/>
      <c r="AO13" s="618"/>
      <c r="AP13" s="620"/>
    </row>
    <row r="14" spans="1:43" s="50" customFormat="1" ht="23.25" customHeight="1">
      <c r="A14" s="33"/>
      <c r="B14" s="599"/>
      <c r="C14" s="599"/>
      <c r="D14" s="600"/>
      <c r="E14" s="600"/>
      <c r="F14" s="600"/>
      <c r="G14" s="600"/>
      <c r="H14" s="600"/>
      <c r="I14" s="600"/>
      <c r="J14" s="600"/>
      <c r="K14" s="600"/>
      <c r="L14" s="600">
        <f>P10+J10</f>
        <v>1258401</v>
      </c>
      <c r="M14" s="600"/>
      <c r="N14" s="600"/>
      <c r="O14" s="600"/>
      <c r="P14" s="600">
        <f>P9+J9</f>
        <v>11050482</v>
      </c>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1"/>
    </row>
    <row r="15" spans="1:43" s="50" customFormat="1" ht="30.75" customHeight="1">
      <c r="A15" s="33"/>
      <c r="B15" s="609"/>
      <c r="C15" s="609"/>
      <c r="D15" s="609"/>
      <c r="E15" s="609"/>
      <c r="F15" s="609"/>
      <c r="G15" s="609"/>
      <c r="H15" s="609"/>
      <c r="I15" s="609"/>
      <c r="J15" s="609">
        <f>L14/L15</f>
        <v>0.82456458778355857</v>
      </c>
      <c r="K15" s="609"/>
      <c r="L15" s="600">
        <f>L10+F10</f>
        <v>1526140</v>
      </c>
      <c r="M15" s="609"/>
      <c r="N15" s="600">
        <f>P14/P15</f>
        <v>0.81219061848300578</v>
      </c>
      <c r="O15" s="609"/>
      <c r="P15" s="600">
        <f>L9+F9</f>
        <v>13605774</v>
      </c>
      <c r="Q15" s="609"/>
      <c r="R15" s="609"/>
      <c r="S15" s="609"/>
      <c r="T15" s="609"/>
      <c r="U15" s="609"/>
      <c r="V15" s="609"/>
      <c r="W15" s="609"/>
      <c r="X15" s="609"/>
      <c r="Y15" s="609"/>
      <c r="Z15" s="609"/>
      <c r="AA15" s="609"/>
      <c r="AB15" s="600"/>
      <c r="AC15" s="609"/>
      <c r="AD15" s="600"/>
      <c r="AE15" s="609"/>
      <c r="AF15" s="600">
        <f>AF10+Z10</f>
        <v>1957589.9589402019</v>
      </c>
      <c r="AG15" s="609"/>
      <c r="AH15" s="609"/>
      <c r="AI15" s="609"/>
      <c r="AJ15" s="609">
        <f>AF9+Z9</f>
        <v>11459230.220235763</v>
      </c>
      <c r="AK15" s="609"/>
      <c r="AL15" s="609"/>
      <c r="AM15" s="609"/>
      <c r="AN15" s="609"/>
      <c r="AO15" s="609"/>
      <c r="AP15" s="609"/>
      <c r="AQ15" s="601"/>
    </row>
    <row r="16" spans="1:43" ht="42" customHeight="1">
      <c r="B16" s="602"/>
      <c r="C16" s="602"/>
      <c r="D16" s="602"/>
      <c r="E16" s="602"/>
      <c r="F16" s="602"/>
      <c r="G16" s="602"/>
      <c r="H16" s="602"/>
      <c r="I16" s="602"/>
      <c r="J16" s="602"/>
      <c r="K16" s="602"/>
      <c r="L16" s="602"/>
      <c r="M16" s="602"/>
      <c r="N16" s="602"/>
      <c r="O16" s="602"/>
      <c r="P16" s="602"/>
      <c r="Q16" s="602"/>
      <c r="R16" s="602"/>
      <c r="S16" s="602"/>
      <c r="T16" s="602"/>
      <c r="U16" s="602"/>
      <c r="V16" s="603"/>
      <c r="W16" s="602"/>
      <c r="X16" s="602"/>
      <c r="Y16" s="602"/>
      <c r="Z16" s="602"/>
      <c r="AA16" s="604"/>
      <c r="AB16" s="605"/>
      <c r="AC16" s="605"/>
      <c r="AD16" s="605">
        <f>AF15/AF16</f>
        <v>1.4162067074401166</v>
      </c>
      <c r="AE16" s="605"/>
      <c r="AF16" s="605">
        <f>AB10+V10</f>
        <v>1382277</v>
      </c>
      <c r="AG16" s="605"/>
      <c r="AH16" s="605">
        <f>AJ15/AJ16</f>
        <v>0.95048094748544931</v>
      </c>
      <c r="AI16" s="605"/>
      <c r="AJ16" s="605">
        <f>AB9+V9</f>
        <v>12056244</v>
      </c>
      <c r="AK16" s="605"/>
      <c r="AL16" s="605"/>
      <c r="AM16" s="605"/>
      <c r="AN16" s="605"/>
      <c r="AO16" s="605"/>
      <c r="AP16" s="605"/>
      <c r="AQ16" s="605"/>
    </row>
    <row r="17" spans="2:27" ht="21.75">
      <c r="B17" s="606"/>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7"/>
    </row>
    <row r="18" spans="2:27" ht="21.75">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7"/>
    </row>
    <row r="19" spans="2:27" ht="21.75">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7"/>
    </row>
    <row r="20" spans="2:27">
      <c r="V20" s="608"/>
    </row>
  </sheetData>
  <mergeCells count="15">
    <mergeCell ref="AH6:AJ6"/>
    <mergeCell ref="AL6:AP6"/>
    <mergeCell ref="B6:B7"/>
    <mergeCell ref="F6:J6"/>
    <mergeCell ref="L6:P6"/>
    <mergeCell ref="R6:T6"/>
    <mergeCell ref="V6:Z6"/>
    <mergeCell ref="AB6:AF6"/>
    <mergeCell ref="F5:T5"/>
    <mergeCell ref="V5:AP5"/>
    <mergeCell ref="B1:AP1"/>
    <mergeCell ref="B2:AP2"/>
    <mergeCell ref="B3:AP3"/>
    <mergeCell ref="B4:AH4"/>
    <mergeCell ref="AJ4:AP4"/>
  </mergeCells>
  <printOptions horizontalCentered="1"/>
  <pageMargins left="0.39370078740157483" right="0.39370078740157483" top="0.98425196850393704" bottom="0.19685039370078741" header="0" footer="0"/>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24</vt:i4>
      </vt:variant>
    </vt:vector>
  </HeadingPairs>
  <TitlesOfParts>
    <vt:vector size="42" baseType="lpstr">
      <vt:lpstr>صفحه اول</vt:lpstr>
      <vt:lpstr>صورت سود و زیان</vt:lpstr>
      <vt:lpstr>اهم برنامه ها و مفروضات</vt:lpstr>
      <vt:lpstr>ظرفیت ها</vt:lpstr>
      <vt:lpstr>اولین پیش بینی و عملکرد واقعی</vt:lpstr>
      <vt:lpstr>فروش</vt:lpstr>
      <vt:lpstr>ب ت ش</vt:lpstr>
      <vt:lpstr>گردش موجودی کالا </vt:lpstr>
      <vt:lpstr>خرید</vt:lpstr>
      <vt:lpstr>سربار</vt:lpstr>
      <vt:lpstr>اداری و عمومی</vt:lpstr>
      <vt:lpstr>سایر درآمد(هزینه)های عملیاتی</vt:lpstr>
      <vt:lpstr>سایر درآمد(هزینه)های غیرعملیاتی</vt:lpstr>
      <vt:lpstr>صورت وضعیت پرتفوی و سود سهام</vt:lpstr>
      <vt:lpstr>هزینه مالی و تسهیلات</vt:lpstr>
      <vt:lpstr>طرح سرمایه ای</vt:lpstr>
      <vt:lpstr>صورت منابع و مصارف نقدی</vt:lpstr>
      <vt:lpstr>صورت منابع و مصارف ارزی</vt:lpstr>
      <vt:lpstr>خرید!LastCell</vt:lpstr>
      <vt:lpstr>'اداری و عمومی'!Print_Area</vt:lpstr>
      <vt:lpstr>'اولین پیش بینی و عملکرد واقعی'!Print_Area</vt:lpstr>
      <vt:lpstr>'اهم برنامه ها و مفروضات'!Print_Area</vt:lpstr>
      <vt:lpstr>'ب ت ش'!Print_Area</vt:lpstr>
      <vt:lpstr>خرید!Print_Area</vt:lpstr>
      <vt:lpstr>'سایر درآمد(هزینه)های عملیاتی'!Print_Area</vt:lpstr>
      <vt:lpstr>'سایر درآمد(هزینه)های غیرعملیاتی'!Print_Area</vt:lpstr>
      <vt:lpstr>سربار!Print_Area</vt:lpstr>
      <vt:lpstr>'صفحه اول'!Print_Area</vt:lpstr>
      <vt:lpstr>'صورت سود و زیان'!Print_Area</vt:lpstr>
      <vt:lpstr>'صورت منابع و مصارف ارزی'!Print_Area</vt:lpstr>
      <vt:lpstr>'صورت منابع و مصارف نقدی'!Print_Area</vt:lpstr>
      <vt:lpstr>'صورت وضعیت پرتفوی و سود سهام'!Print_Area</vt:lpstr>
      <vt:lpstr>'طرح سرمایه ای'!Print_Area</vt:lpstr>
      <vt:lpstr>'ظرفیت ها'!Print_Area</vt:lpstr>
      <vt:lpstr>فروش!Print_Area</vt:lpstr>
      <vt:lpstr>'گردش موجودی کالا '!Print_Area</vt:lpstr>
      <vt:lpstr>'هزینه مالی و تسهیلات'!Print_Area</vt:lpstr>
      <vt:lpstr>'اداری و عمومی'!StartCell</vt:lpstr>
      <vt:lpstr>خرید!StartCell</vt:lpstr>
      <vt:lpstr>سربار!StartCell</vt:lpstr>
      <vt:lpstr>'طرح سرمایه ای'!StartCell</vt:lpstr>
      <vt:lpstr>فروش!StartCell</vt:lpstr>
    </vt:vector>
  </TitlesOfParts>
  <Company>FKCC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KHankeshi</dc:creator>
  <cp:lastModifiedBy>FIN MALI4</cp:lastModifiedBy>
  <cp:lastPrinted>2014-02-24T14:43:33Z</cp:lastPrinted>
  <dcterms:created xsi:type="dcterms:W3CDTF">2001-07-28T09:47:37Z</dcterms:created>
  <dcterms:modified xsi:type="dcterms:W3CDTF">2014-05-24T15:08:45Z</dcterms:modified>
</cp:coreProperties>
</file>