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30" yWindow="75" windowWidth="10380" windowHeight="6495" tabRatio="927"/>
  </bookViews>
  <sheets>
    <sheet name="صورت سود و زیان" sheetId="27" r:id="rId1"/>
    <sheet name="اهم برنامه ها و مفروضات" sheetId="26" r:id="rId2"/>
    <sheet name="ظرفیت ها" sheetId="24" r:id="rId3"/>
    <sheet name="اولین پیش بینی و عملکرد واقعی" sheetId="34" r:id="rId4"/>
    <sheet name="فروش" sheetId="29" r:id="rId5"/>
    <sheet name="ب ت ش" sheetId="7" r:id="rId6"/>
    <sheet name="گردش موجودی کالا" sheetId="21" r:id="rId7"/>
    <sheet name="خرید" sheetId="5" r:id="rId8"/>
    <sheet name="سربار" sheetId="8" r:id="rId9"/>
    <sheet name="اداری و عمومی" sheetId="10" r:id="rId10"/>
    <sheet name="سایر درآمد(هزینه)های عملیاتی" sheetId="11" r:id="rId11"/>
    <sheet name="سایر درآمد(هزینه)های غیرعملیاتی" sheetId="12" r:id="rId12"/>
    <sheet name="صورت وضعیت پرتفوی و سود سهام" sheetId="38" r:id="rId13"/>
    <sheet name="هزینه مالی و تسهیلات" sheetId="31" r:id="rId14"/>
    <sheet name="طرح سرمایه ای" sheetId="13" r:id="rId15"/>
    <sheet name="صورت منابع و مصارف نقدی" sheetId="1" r:id="rId16"/>
    <sheet name="صورت منابع و مصارف ارزی" sheetId="36" r:id="rId17"/>
  </sheets>
  <externalReferences>
    <externalReference r:id="rId18"/>
  </externalReferences>
  <definedNames>
    <definedName name="LastCell" localSheetId="9">'اداری و عمومی'!#REF!</definedName>
    <definedName name="LastCell" localSheetId="5">'ب ت ش'!#REF!</definedName>
    <definedName name="LastCell" localSheetId="7">خرید!$AS$17</definedName>
    <definedName name="LastCell" localSheetId="10">'سایر درآمد(هزینه)های عملیاتی'!#REF!</definedName>
    <definedName name="LastCell" localSheetId="11">'سایر درآمد(هزینه)های غیرعملیاتی'!#REF!</definedName>
    <definedName name="LastCell" localSheetId="8">سربار!#REF!</definedName>
    <definedName name="LastCell" localSheetId="14">'طرح سرمایه ای'!#REF!</definedName>
    <definedName name="LastCell" localSheetId="4">فروش!#REF!</definedName>
    <definedName name="LastCell" localSheetId="6">'گردش موجودی کالا'!#REF!</definedName>
    <definedName name="LastCell">'صورت منابع و مصارف نقدی'!#REF!</definedName>
    <definedName name="_xlnm.Print_Area" localSheetId="9">'اداری و عمومی'!$A$1:$G$36</definedName>
    <definedName name="_xlnm.Print_Area" localSheetId="1">'اهم برنامه ها و مفروضات'!$A$1:$P$51</definedName>
    <definedName name="_xlnm.Print_Area" localSheetId="3">'اولین پیش بینی و عملکرد واقعی'!$A$1:$AA$33</definedName>
    <definedName name="_xlnm.Print_Area" localSheetId="5">'ب ت ش'!$A$1:$I$32</definedName>
    <definedName name="_xlnm.Print_Area" localSheetId="7">خرید!$A$1:$AS$44</definedName>
    <definedName name="_xlnm.Print_Area" localSheetId="10">'سایر درآمد(هزینه)های عملیاتی'!$A$1:$F$33</definedName>
    <definedName name="_xlnm.Print_Area" localSheetId="11">'سایر درآمد(هزینه)های غیرعملیاتی'!$A$1:$F$40</definedName>
    <definedName name="_xlnm.Print_Area" localSheetId="8">سربار!$B$1:$R$25</definedName>
    <definedName name="_xlnm.Print_Area" localSheetId="0">'صورت سود و زیان'!$A$1:$L$42</definedName>
    <definedName name="_xlnm.Print_Area" localSheetId="16">'صورت منابع و مصارف ارزی'!$A$1:$K$47</definedName>
    <definedName name="_xlnm.Print_Area" localSheetId="15">'صورت منابع و مصارف نقدی'!$A$1:$F$41</definedName>
    <definedName name="_xlnm.Print_Area" localSheetId="12">'صورت وضعیت پرتفوی و سود سهام'!$A$1:$AG$31</definedName>
    <definedName name="_xlnm.Print_Area" localSheetId="14">'طرح سرمایه ای'!$A$1:$Z$34</definedName>
    <definedName name="_xlnm.Print_Area" localSheetId="2">'ظرفیت ها'!$A$1:$O$43</definedName>
    <definedName name="_xlnm.Print_Area" localSheetId="4">فروش!$A$1:$S$27</definedName>
    <definedName name="_xlnm.Print_Area" localSheetId="6">'گردش موجودی کالا'!$A$1:$AI$41</definedName>
    <definedName name="_xlnm.Print_Area" localSheetId="13">'هزینه مالی و تسهیلات'!$A$1:$J$32</definedName>
    <definedName name="StartCell" localSheetId="9">'اداری و عمومی'!$A$10</definedName>
    <definedName name="StartCell" localSheetId="5">'ب ت ش'!$B$10</definedName>
    <definedName name="StartCell" localSheetId="7">خرید!$A$10</definedName>
    <definedName name="StartCell" localSheetId="10">'سایر درآمد(هزینه)های عملیاتی'!#REF!</definedName>
    <definedName name="StartCell" localSheetId="11">'سایر درآمد(هزینه)های غیرعملیاتی'!#REF!</definedName>
    <definedName name="StartCell" localSheetId="8">سربار!$B$8</definedName>
    <definedName name="StartCell" localSheetId="14">'طرح سرمایه ای'!$A$26</definedName>
    <definedName name="StartCell" localSheetId="4">فروش!$A$12</definedName>
    <definedName name="StartCell" localSheetId="6">'گردش موجودی کالا'!#REF!</definedName>
    <definedName name="StartCell">'صورت منابع و مصارف نقدی'!$A$10</definedName>
  </definedNames>
  <calcPr calcId="124519" calcMode="manual"/>
</workbook>
</file>

<file path=xl/calcChain.xml><?xml version="1.0" encoding="utf-8"?>
<calcChain xmlns="http://schemas.openxmlformats.org/spreadsheetml/2006/main">
  <c r="AM14" i="5"/>
  <c r="AM13"/>
  <c r="AO17"/>
  <c r="AS17"/>
  <c r="AA17"/>
  <c r="Y12"/>
  <c r="U12"/>
  <c r="H16" i="31"/>
  <c r="H15"/>
  <c r="H13"/>
  <c r="H12"/>
  <c r="H11"/>
  <c r="H10"/>
  <c r="H9"/>
  <c r="J12"/>
  <c r="F12"/>
  <c r="D12"/>
  <c r="B12"/>
  <c r="B14"/>
  <c r="B16" s="1"/>
  <c r="D14"/>
  <c r="F14"/>
  <c r="H14"/>
  <c r="J14"/>
  <c r="J16"/>
  <c r="F16"/>
  <c r="D16"/>
  <c r="D25"/>
  <c r="D24"/>
  <c r="D26" s="1"/>
  <c r="E18" i="21"/>
  <c r="F26" i="31"/>
  <c r="AM17" i="5"/>
  <c r="U17"/>
  <c r="AG25" i="38" l="1"/>
  <c r="AG28" s="1"/>
  <c r="Q25"/>
  <c r="Q28" s="1"/>
  <c r="AS12" i="5"/>
  <c r="AI18" i="21"/>
  <c r="AG18"/>
  <c r="AE18"/>
  <c r="AC18"/>
  <c r="AA18"/>
  <c r="Y18"/>
  <c r="W18"/>
  <c r="U18"/>
  <c r="S18"/>
  <c r="Q18"/>
  <c r="O18"/>
  <c r="M18"/>
  <c r="K18"/>
  <c r="I18"/>
  <c r="G18"/>
  <c r="F16" i="7"/>
  <c r="I13" i="27"/>
  <c r="E33" i="1"/>
  <c r="C33"/>
  <c r="H10" i="7"/>
  <c r="H11"/>
  <c r="H21"/>
  <c r="H12"/>
  <c r="Q14" i="29"/>
  <c r="I14"/>
  <c r="T14" s="1"/>
  <c r="V14"/>
  <c r="U13"/>
  <c r="U14"/>
  <c r="U12"/>
  <c r="AA20" i="5"/>
  <c r="AA24"/>
  <c r="AA23"/>
  <c r="U21"/>
  <c r="S21"/>
  <c r="O21"/>
  <c r="M21"/>
  <c r="Q21"/>
  <c r="U22"/>
  <c r="S22" s="1"/>
  <c r="U23"/>
  <c r="S23" s="1"/>
  <c r="Y21"/>
  <c r="Y20"/>
  <c r="AA22"/>
  <c r="Y22" s="1"/>
  <c r="AA21"/>
  <c r="AE22"/>
  <c r="AC17"/>
  <c r="AM12"/>
  <c r="AK12" s="1"/>
  <c r="AO16"/>
  <c r="AS11"/>
  <c r="AE13"/>
  <c r="AE14"/>
  <c r="AE12"/>
  <c r="M12"/>
  <c r="G11"/>
  <c r="Y13"/>
  <c r="Y14"/>
  <c r="AE15"/>
  <c r="AE16"/>
  <c r="Y15"/>
  <c r="Y16"/>
  <c r="AI17"/>
  <c r="AL12" l="1"/>
  <c r="H17" i="7"/>
  <c r="H18"/>
  <c r="H19"/>
  <c r="F13"/>
  <c r="H13" s="1"/>
  <c r="I20" i="29"/>
  <c r="I23" s="1"/>
  <c r="AM15" i="5"/>
  <c r="M16"/>
  <c r="AC21" s="1"/>
  <c r="U13"/>
  <c r="U14"/>
  <c r="U15"/>
  <c r="S15" s="1"/>
  <c r="U16"/>
  <c r="S12"/>
  <c r="M15"/>
  <c r="AC20" s="1"/>
  <c r="G12" i="29"/>
  <c r="G12" i="5"/>
  <c r="E26" i="12"/>
  <c r="C26"/>
  <c r="E16" i="7"/>
  <c r="G13" i="29"/>
  <c r="AM16" i="5"/>
  <c r="G16"/>
  <c r="AE20" l="1"/>
  <c r="AE21"/>
  <c r="AS16"/>
  <c r="AQ16" s="1"/>
  <c r="AK16"/>
  <c r="AK15"/>
  <c r="AS15"/>
  <c r="AS14"/>
  <c r="AK14"/>
  <c r="AS13"/>
  <c r="AK13"/>
  <c r="I9" i="27"/>
  <c r="I14" s="1"/>
  <c r="S20" i="29"/>
  <c r="K31" i="27" l="1"/>
  <c r="W11" i="5" l="1"/>
  <c r="F19" i="7"/>
  <c r="K21" i="29"/>
  <c r="Y11" i="5" l="1"/>
  <c r="AO11"/>
  <c r="AQ11" s="1"/>
  <c r="E20" i="29"/>
  <c r="E23" s="1"/>
  <c r="I17" i="27"/>
  <c r="K9"/>
  <c r="K21" i="36"/>
  <c r="E18" i="12"/>
  <c r="C18"/>
  <c r="C22" i="10"/>
  <c r="D13" i="8"/>
  <c r="S23" i="29"/>
  <c r="D13" i="7"/>
  <c r="D16" s="1"/>
  <c r="D20" s="1"/>
  <c r="D22" s="1"/>
  <c r="AG17" i="5"/>
  <c r="Q17"/>
  <c r="O17"/>
  <c r="AO12"/>
  <c r="AQ12" s="1"/>
  <c r="G14"/>
  <c r="E20" i="1"/>
  <c r="AO13" i="5"/>
  <c r="AO14"/>
  <c r="AQ14" s="1"/>
  <c r="AO15"/>
  <c r="AQ15" s="1"/>
  <c r="F17"/>
  <c r="I21" i="36"/>
  <c r="F21"/>
  <c r="C21"/>
  <c r="R23" i="8"/>
  <c r="J23"/>
  <c r="S16" i="5"/>
  <c r="S13"/>
  <c r="S14"/>
  <c r="M14"/>
  <c r="M13"/>
  <c r="G13"/>
  <c r="G9" i="27"/>
  <c r="E17" i="5"/>
  <c r="J17"/>
  <c r="K17"/>
  <c r="I17"/>
  <c r="AP11"/>
  <c r="C20" i="1"/>
  <c r="G16" i="7"/>
  <c r="F20" i="29"/>
  <c r="H20"/>
  <c r="K20"/>
  <c r="K23" s="1"/>
  <c r="L20"/>
  <c r="M20"/>
  <c r="M23" s="1"/>
  <c r="N20"/>
  <c r="P20"/>
  <c r="R20"/>
  <c r="H18" i="21"/>
  <c r="J18"/>
  <c r="L18"/>
  <c r="N18"/>
  <c r="P18"/>
  <c r="R18"/>
  <c r="T18"/>
  <c r="V18"/>
  <c r="AB18"/>
  <c r="AD18"/>
  <c r="AF18"/>
  <c r="AH18"/>
  <c r="E36" i="1"/>
  <c r="E25" i="11"/>
  <c r="C25"/>
  <c r="E14"/>
  <c r="C14"/>
  <c r="E22" i="10"/>
  <c r="O23" i="8"/>
  <c r="P23"/>
  <c r="Q23"/>
  <c r="H23"/>
  <c r="K23"/>
  <c r="L23"/>
  <c r="M23"/>
  <c r="N23"/>
  <c r="F23"/>
  <c r="D23"/>
  <c r="F13"/>
  <c r="K13" i="27"/>
  <c r="H16" i="7" l="1"/>
  <c r="F20"/>
  <c r="H20" s="1"/>
  <c r="C36" i="1"/>
  <c r="AQ13" i="5"/>
  <c r="I19" i="27"/>
  <c r="W17" i="5"/>
  <c r="K14" i="27"/>
  <c r="K17" s="1"/>
  <c r="K19" s="1"/>
  <c r="F22" i="7" l="1"/>
  <c r="H22" s="1"/>
  <c r="I22" i="27"/>
  <c r="I28" s="1"/>
  <c r="G34" s="1"/>
  <c r="K22"/>
  <c r="K28" s="1"/>
  <c r="K33" l="1"/>
  <c r="K36" s="1"/>
  <c r="K37" s="1"/>
  <c r="G29" s="1"/>
  <c r="G31" l="1"/>
  <c r="G33"/>
  <c r="I36" s="1"/>
  <c r="I37" s="1"/>
  <c r="T13" i="29"/>
  <c r="O13"/>
  <c r="V13" s="1"/>
  <c r="T12"/>
  <c r="O12"/>
  <c r="V12" s="1"/>
  <c r="Q20"/>
  <c r="Q23" s="1"/>
</calcChain>
</file>

<file path=xl/sharedStrings.xml><?xml version="1.0" encoding="utf-8"?>
<sst xmlns="http://schemas.openxmlformats.org/spreadsheetml/2006/main" count="1158" uniqueCount="379">
  <si>
    <t>دريافتها :</t>
  </si>
  <si>
    <t>دريافت تسهيلات</t>
  </si>
  <si>
    <t>جمع دريافتها</t>
  </si>
  <si>
    <t>پرداختها :</t>
  </si>
  <si>
    <t>خريدمواد اوليه</t>
  </si>
  <si>
    <t>حقوق ودستمزد ومزاياي كاركنان</t>
  </si>
  <si>
    <t>سايرهزينه ها</t>
  </si>
  <si>
    <t>پرداخت سودسهام</t>
  </si>
  <si>
    <t>پرداخت ماليات عملكرد</t>
  </si>
  <si>
    <t>بازپرداخت اصل تسهيلات</t>
  </si>
  <si>
    <t>شرح</t>
  </si>
  <si>
    <t>ايجادسپرده وخريد وافزايش سرمايه گذاريها</t>
  </si>
  <si>
    <t>سايرپرداختها</t>
  </si>
  <si>
    <t>جمع پرداختها</t>
  </si>
  <si>
    <t>مبلغ</t>
  </si>
  <si>
    <t>استهلاك</t>
  </si>
  <si>
    <t>ساير هزينه ها</t>
  </si>
  <si>
    <t>مقدار</t>
  </si>
  <si>
    <t>جمع</t>
  </si>
  <si>
    <t>جمع كـل</t>
  </si>
  <si>
    <t xml:space="preserve">نرخ </t>
  </si>
  <si>
    <t>سنجش</t>
  </si>
  <si>
    <t>واحد</t>
  </si>
  <si>
    <t>ضايعات غيرعادي</t>
  </si>
  <si>
    <t>سربارتوليد</t>
  </si>
  <si>
    <t>دستمزدمستقيم توليد</t>
  </si>
  <si>
    <t>جمع سربار توليد</t>
  </si>
  <si>
    <t>واحد سنجش</t>
  </si>
  <si>
    <t>حسابرسي</t>
  </si>
  <si>
    <t>بيمه وعوارض</t>
  </si>
  <si>
    <t xml:space="preserve">آگهي وتبليغات </t>
  </si>
  <si>
    <t>هزينه هاي جذب نشده درتوليد</t>
  </si>
  <si>
    <t>جمع مخارج تاپايان سال مالي آتي</t>
  </si>
  <si>
    <t>سايرمنابع</t>
  </si>
  <si>
    <t>تسهيلات</t>
  </si>
  <si>
    <t>سهامداران</t>
  </si>
  <si>
    <t>منابع داخلي</t>
  </si>
  <si>
    <t>ازمحل تسهيلات</t>
  </si>
  <si>
    <t>ازمحل آورده سهامداران</t>
  </si>
  <si>
    <t>ازمحل منابع داخلي شركت</t>
  </si>
  <si>
    <t>درصد بازدهي موردانتظار:</t>
  </si>
  <si>
    <t>نرخ ارز</t>
  </si>
  <si>
    <t>نرخ متوسط</t>
  </si>
  <si>
    <t>نام محصول</t>
  </si>
  <si>
    <t>شرح محصولات</t>
  </si>
  <si>
    <t>سال آتی</t>
  </si>
  <si>
    <t>محصول الف</t>
  </si>
  <si>
    <t>محصول ب</t>
  </si>
  <si>
    <t>محصول ج</t>
  </si>
  <si>
    <t>فروش داخلی</t>
  </si>
  <si>
    <t>ظرفیت اسمی</t>
  </si>
  <si>
    <t>ظرفیت عملی</t>
  </si>
  <si>
    <t>پیش بینی تاثیر بر میزان تولید</t>
  </si>
  <si>
    <t>تاریخ راه اندازی آزمایشی</t>
  </si>
  <si>
    <t>تاریخ بهره برداری</t>
  </si>
  <si>
    <t>تاریخ توقف</t>
  </si>
  <si>
    <t>تاریخ راه اندازی مجدد</t>
  </si>
  <si>
    <t>فروش خارجی</t>
  </si>
  <si>
    <t>محصول د</t>
  </si>
  <si>
    <t>محصول ه</t>
  </si>
  <si>
    <t>محصول و</t>
  </si>
  <si>
    <t>شرکت نمونه (سهامی عام)</t>
  </si>
  <si>
    <t>سال منتهي به 13X2/12/29</t>
  </si>
  <si>
    <t>نرخ و حجم فروش</t>
  </si>
  <si>
    <t>نوع ارز</t>
  </si>
  <si>
    <t>........</t>
  </si>
  <si>
    <t>...........</t>
  </si>
  <si>
    <t>یادداشت های توضیحی</t>
  </si>
  <si>
    <t>فروش خالص و درآمد ارایه خدمات</t>
  </si>
  <si>
    <t>بهای تمام شده کالای فروش رفته و خدمات ارایه شده</t>
  </si>
  <si>
    <t>سود ناخالص</t>
  </si>
  <si>
    <t>سایر درآمدهای عملیاتی</t>
  </si>
  <si>
    <t>سایر هزینه های عملیاتی</t>
  </si>
  <si>
    <t>سود عملیاتی</t>
  </si>
  <si>
    <t>مالیات بردرآمد</t>
  </si>
  <si>
    <t>اثر مالیاتی</t>
  </si>
  <si>
    <t>سود خالص</t>
  </si>
  <si>
    <t>تعدیلات سنواتی</t>
  </si>
  <si>
    <t>اندوخته قانونی</t>
  </si>
  <si>
    <t>سود (زیان) انباشته در ابتدای سال</t>
  </si>
  <si>
    <t>سایر اندوخته‌ها</t>
  </si>
  <si>
    <t>سود (زیان) انباشته در پایان سال</t>
  </si>
  <si>
    <t>درصد تغییرات</t>
  </si>
  <si>
    <t>مواد مستقیم مصرفی</t>
  </si>
  <si>
    <t>بهاي تمام شده كالاي تولید شده</t>
  </si>
  <si>
    <t>موجودی اول دوره</t>
  </si>
  <si>
    <t>موجودی پایان دوره</t>
  </si>
  <si>
    <t>فروش</t>
  </si>
  <si>
    <t>تولید</t>
  </si>
  <si>
    <t>تعداد</t>
  </si>
  <si>
    <t>حقوق و مزایا</t>
  </si>
  <si>
    <t>انرژی</t>
  </si>
  <si>
    <t>اجاره</t>
  </si>
  <si>
    <t>حمل و نقل</t>
  </si>
  <si>
    <t>مطالبات مشکوک الوصول</t>
  </si>
  <si>
    <t>زیان کاهش ارزش موجودی ها</t>
  </si>
  <si>
    <t>سایر</t>
  </si>
  <si>
    <t>معادل ريالي</t>
  </si>
  <si>
    <t>میلیون ریال</t>
  </si>
  <si>
    <t xml:space="preserve">جمع </t>
  </si>
  <si>
    <t>حصه بلند مدت</t>
  </si>
  <si>
    <t>فروش و پيش دريافت</t>
  </si>
  <si>
    <t>فروش داراييهاي ثابت و سایر دارایی های غیرجاری</t>
  </si>
  <si>
    <t>استردادسپرده ها وفروش سرمايه گذاريها و اوراق بهادار</t>
  </si>
  <si>
    <t xml:space="preserve"> افزايش سرمايه </t>
  </si>
  <si>
    <t>سایر دریافتها</t>
  </si>
  <si>
    <t>خرید انرژی</t>
  </si>
  <si>
    <t>سود پرداختی بابت تامین مالی</t>
  </si>
  <si>
    <t>بازده دریافتی سرمایه گذاری ها</t>
  </si>
  <si>
    <t>خريد و ايجاد داراييهاي ثابت</t>
  </si>
  <si>
    <t>پرداخت بدهيها</t>
  </si>
  <si>
    <t>دایم</t>
  </si>
  <si>
    <t>جمع حقوق و مزایا</t>
  </si>
  <si>
    <t xml:space="preserve">موجودي اول دوره </t>
  </si>
  <si>
    <t xml:space="preserve">مصرف </t>
  </si>
  <si>
    <t>موجودي پايان دوره</t>
  </si>
  <si>
    <t>یادداشت</t>
  </si>
  <si>
    <t>خالص درآمدها و هزینه های غیرعملیاتی</t>
  </si>
  <si>
    <t>سود (زيان‌) عملیات در حال تداوم قبل از ماليات‌</t>
  </si>
  <si>
    <t>سود (زیان) عملیات در حال تداوم</t>
  </si>
  <si>
    <t>سود (زیان) عملیات متوقف شده قبل از مالیات</t>
  </si>
  <si>
    <t>سود (زیان) انباشته در ابتدای سال- تعدیل شده</t>
  </si>
  <si>
    <t>صورت سود و زيان پیش بینی شده</t>
  </si>
  <si>
    <t>گردش حساب سود (زیان) انباشته پیش بینی شده</t>
  </si>
  <si>
    <t>مازاد(كسري)</t>
  </si>
  <si>
    <t>مانده وجه نقد پايان دوره</t>
  </si>
  <si>
    <t>مانده وجه نقد اول دوره</t>
  </si>
  <si>
    <t>2-</t>
  </si>
  <si>
    <t>یادداشت های توضیحی اطلاعات مالی آتی</t>
  </si>
  <si>
    <t xml:space="preserve">نام محصول </t>
  </si>
  <si>
    <t>افزایش سرمایه</t>
  </si>
  <si>
    <t>ظرفیت:</t>
  </si>
  <si>
    <t>درآمد حاصل از ارایه خدمات</t>
  </si>
  <si>
    <t>جمع فروش</t>
  </si>
  <si>
    <t>موجودي كالاي ساخته شده اول دوره</t>
  </si>
  <si>
    <t>موجودي كالاي ساخته شده پايان دوره</t>
  </si>
  <si>
    <t>4- پیش بینی بهاي تمام شده كالاي فروش رفته:</t>
  </si>
  <si>
    <t>بهای تمام شده</t>
  </si>
  <si>
    <t xml:space="preserve"> خريد طي دوره </t>
  </si>
  <si>
    <t>.........</t>
  </si>
  <si>
    <t>سود فروش مواد اولیه</t>
  </si>
  <si>
    <t>سود (زیان) فروش داراييهاي ثابت</t>
  </si>
  <si>
    <t>سود (زیان) فروش سايرداراييها</t>
  </si>
  <si>
    <t xml:space="preserve"> سودحاصل از سپرده ها </t>
  </si>
  <si>
    <t xml:space="preserve"> درآمد سود سهام</t>
  </si>
  <si>
    <t>ساير درآمدها</t>
  </si>
  <si>
    <t>سایر هزینه ها</t>
  </si>
  <si>
    <t>هزینه های مالی</t>
  </si>
  <si>
    <t>6- پیش بینی ساير درآمدهای عملياتي:</t>
  </si>
  <si>
    <t>7- پیش بینی سایر هزينه هاي عملياتي:</t>
  </si>
  <si>
    <t xml:space="preserve">  ريالي </t>
  </si>
  <si>
    <t xml:space="preserve"> ارزي</t>
  </si>
  <si>
    <t xml:space="preserve">سرمایه گذاری مورد نيازطرح طبق آخرين برآورد  </t>
  </si>
  <si>
    <t>اطلاعات بازده سرمایه گذاری</t>
  </si>
  <si>
    <t>منابع مالی تامین طرح</t>
  </si>
  <si>
    <t xml:space="preserve">مخارج تامین مالی به مبلغ ........ با رعایت استانداردهای حسابداری به ............. تخصیص یافته است. </t>
  </si>
  <si>
    <t xml:space="preserve">       جايگزيني      بهينه سازي</t>
  </si>
  <si>
    <t xml:space="preserve">سرمایه گذاری مورد نيازطرح طبق برآورد اولیه  </t>
  </si>
  <si>
    <t>...........................................</t>
  </si>
  <si>
    <t xml:space="preserve">علت توقف: </t>
  </si>
  <si>
    <t>................</t>
  </si>
  <si>
    <t>هزینه های اداری، عمومی و فروش</t>
  </si>
  <si>
    <t>خلاصه اهم برنامه ها و مفروضات اصلی</t>
  </si>
  <si>
    <t>تغییرات هزینه ها</t>
  </si>
  <si>
    <t>حقوق و دستمزد:</t>
  </si>
  <si>
    <t>تولیدی</t>
  </si>
  <si>
    <t>اداری و فروش</t>
  </si>
  <si>
    <t>نوع</t>
  </si>
  <si>
    <t>مواد اولیه:</t>
  </si>
  <si>
    <t>سایر برنامه ها و مفروضات با اهمیت</t>
  </si>
  <si>
    <t>واقعی</t>
  </si>
  <si>
    <t>سود (زیان) خالص</t>
  </si>
  <si>
    <t>...............</t>
  </si>
  <si>
    <t>(گروه) محصول  عمده ب</t>
  </si>
  <si>
    <t>(گروه) محصول  عمده ج</t>
  </si>
  <si>
    <t>نوع (گروه) محصول</t>
  </si>
  <si>
    <t>............................................................................................................................................................</t>
  </si>
  <si>
    <t>2-2-</t>
  </si>
  <si>
    <t>2-3-2-</t>
  </si>
  <si>
    <t>3- پیش بینی  فروش و درآمد خدمات:</t>
  </si>
  <si>
    <t>برگشت از فروش و تخفیفات</t>
  </si>
  <si>
    <t>جمع خالص فروش و درآمد خدمات</t>
  </si>
  <si>
    <t>بهاي تمام شده خدمات ارایه شده</t>
  </si>
  <si>
    <t>خالص موجودی كالاي درجريان ساخت</t>
  </si>
  <si>
    <t xml:space="preserve">(گروه) محصول د </t>
  </si>
  <si>
    <t>ریال</t>
  </si>
  <si>
    <t>زیان تسعیر ارز</t>
  </si>
  <si>
    <t>خالص درآمد اجاره</t>
  </si>
  <si>
    <t>سود (زیان) حاصل از فروش سرمايه گذاري ها</t>
  </si>
  <si>
    <t>عايدات ارزي :</t>
  </si>
  <si>
    <t>فروش صادراتي محصول</t>
  </si>
  <si>
    <t>ارايه خدمات</t>
  </si>
  <si>
    <t>ساير</t>
  </si>
  <si>
    <t>جمع عايدات ارزي</t>
  </si>
  <si>
    <t>مصارف ارزي :</t>
  </si>
  <si>
    <t>مواد اوليه</t>
  </si>
  <si>
    <t>لوازم يدكي وقطعات</t>
  </si>
  <si>
    <t>هزينه هاي سرمايه اي</t>
  </si>
  <si>
    <t>جمع مصارف ارزي</t>
  </si>
  <si>
    <t>مازاد (كسري) عايدات برمصرف ارز</t>
  </si>
  <si>
    <t>.............</t>
  </si>
  <si>
    <t>سود  (زیان) خالص</t>
  </si>
  <si>
    <t xml:space="preserve">سود سهام </t>
  </si>
  <si>
    <t xml:space="preserve"> اهم رویه های حسابداری:</t>
  </si>
  <si>
    <t>1-</t>
  </si>
  <si>
    <t>ظرفیت پیش بینی شده</t>
  </si>
  <si>
    <t>4-4- وضعیت کارکنان:</t>
  </si>
  <si>
    <t xml:space="preserve">پیش بینی در تاریخ </t>
  </si>
  <si>
    <t>توضیح: در صورتیکه طی هر یک از سالهای گذشته، اطلاعات پیش بینی عملکرد سالانه یا جزییات آن، تغییر بااهمیتی نسبت به اطلاعات قبلی داشته است، در ستونهای مجزا به شرح فوق ارائه شود.</t>
  </si>
  <si>
    <t>واحد  سنجش</t>
  </si>
  <si>
    <t>واقعی/ آخرین پیش بینی</t>
  </si>
  <si>
    <t>5- پیش بینی هزينه هاي اداری، عمومي و فروش:</t>
  </si>
  <si>
    <t>تغییر نرخ (درصد)</t>
  </si>
  <si>
    <t xml:space="preserve">تغییر حجم (درصد) </t>
  </si>
  <si>
    <t>توقف و یا بهره برداری</t>
  </si>
  <si>
    <t>تغییر تعداد کارکنان (درصد)</t>
  </si>
  <si>
    <t>نام مواد اولیه</t>
  </si>
  <si>
    <t>تغییر حجم (درصد)</t>
  </si>
  <si>
    <t>سود فروش ضايعات</t>
  </si>
  <si>
    <t>نرخ برابری</t>
  </si>
  <si>
    <t>......</t>
  </si>
  <si>
    <t>درصد پیشرفت</t>
  </si>
  <si>
    <t>وضعیت پرتفوی</t>
  </si>
  <si>
    <t>وضعیت سود آوری</t>
  </si>
  <si>
    <t>نام شرکت</t>
  </si>
  <si>
    <t>سرمایه (م.ریال)</t>
  </si>
  <si>
    <t>درصد مالکیت</t>
  </si>
  <si>
    <t>درآمد هر سهم (ریال)</t>
  </si>
  <si>
    <t>درآمد نقدی هر سهم (ریال)</t>
  </si>
  <si>
    <t>سهم شرکت سرمایه گذاری (م.ریال)</t>
  </si>
  <si>
    <t>روش نگهداری حساب سرمایه گذاری</t>
  </si>
  <si>
    <t>قیمت تمام شده (م.ریال)</t>
  </si>
  <si>
    <t>مالی</t>
  </si>
  <si>
    <t>فیزیکی</t>
  </si>
  <si>
    <t>درآمد سود سهام</t>
  </si>
  <si>
    <t>*</t>
  </si>
  <si>
    <t>درآمد سود سهام (عملیاتی)</t>
  </si>
  <si>
    <t>درآمد سود سهام (غیرعملیاتی)</t>
  </si>
  <si>
    <t>اضافه (کسر) می شود: تعدیلات ناشی از پیش بینی تحصیل (واگذاری) سرمایه گذاری ها</t>
  </si>
  <si>
    <t>8- پیش بینی خالص درآمدها و هزينه هاي غيرعملياتي:</t>
  </si>
  <si>
    <t>9- سود هر سهم:</t>
  </si>
  <si>
    <t>10- صورت وضعیت پرتفوی و درآمد سود سهام:</t>
  </si>
  <si>
    <t>10-1- درآمد سود سهام (عملیاتی)</t>
  </si>
  <si>
    <t>10-2-درآمد سود سهام (غیر عملیاتی)</t>
  </si>
  <si>
    <t>13-گزارش منابع و مصارف نقدی پیش بینی شده:</t>
  </si>
  <si>
    <t>14- پیش بینی منابع ومصاف ارزي:</t>
  </si>
  <si>
    <t>سرمایه گذاری مورد نيازطرح و نحوه تامین آن</t>
  </si>
  <si>
    <t>متوسط تعداد کارکنان (نفر)</t>
  </si>
  <si>
    <t>کارکنان بخش تولید</t>
  </si>
  <si>
    <t>سال منتهی به*</t>
  </si>
  <si>
    <t>قیمت  
تمام شده (م.ریال)</t>
  </si>
  <si>
    <t>قیمت 
تمام شده (م.ریال)</t>
  </si>
  <si>
    <t>معادل ریالی
(میلیون ریال)</t>
  </si>
  <si>
    <t>تجدید ارائه شده</t>
  </si>
  <si>
    <t xml:space="preserve">11- پیش بینی هزینه مالی و وضعیت تسهیلات مالی: </t>
  </si>
  <si>
    <t xml:space="preserve">1- منظور از دوره مالی، آخرین دوره مالی است که صورتهای مالی آن به صورت عمومی منتشر شده است. </t>
  </si>
  <si>
    <t>(گروه) محصول  عمده د</t>
  </si>
  <si>
    <t>(گروه) محصول  عمده ه</t>
  </si>
  <si>
    <t>(گروه) محصول  عمده و</t>
  </si>
  <si>
    <t xml:space="preserve">(گروه) محصول ه </t>
  </si>
  <si>
    <t>(گروه) محصول و</t>
  </si>
  <si>
    <t>11-1- هزینه های مالی</t>
  </si>
  <si>
    <t>توضیحات:</t>
  </si>
  <si>
    <t>2- منظور از مرجع قیمت گذاری مواردی از قبیل تصمیمات نهادهای دولتی، انجمن صنفی، هیئت مدیره، مدیرعامل و ... می باشد.</t>
  </si>
  <si>
    <t xml:space="preserve">توضیح: منظور از سال مالی، سال مالی شرکت سرمایه پذیر است که مبنای محاسبه سود سرمایه گذاری قرار گرفته است. </t>
  </si>
  <si>
    <t xml:space="preserve"> افزایش ظرفیت سال مالی آتی نسبت به جاری به دلیل بهره برداری از خط تولید جدید :</t>
  </si>
  <si>
    <t xml:space="preserve"> کاهش ظرفیت سال مالی آتی نسبت به جاری به دلیل توقف یا واگذاری خط تولید :</t>
  </si>
  <si>
    <t>وصول مطالبات تجاری</t>
  </si>
  <si>
    <t xml:space="preserve">وصول سایر مطالبات </t>
  </si>
  <si>
    <t>تيغ يكبار مصرف</t>
  </si>
  <si>
    <t>تيغ صورت تراشي</t>
  </si>
  <si>
    <t>تيغهاي صورت تراشي سنواتي</t>
  </si>
  <si>
    <t>هيئت مديره</t>
  </si>
  <si>
    <t>"</t>
  </si>
  <si>
    <t>براساس آخرين نرخ مصوب</t>
  </si>
  <si>
    <t>كاغذ و مقوا</t>
  </si>
  <si>
    <t>كاغذ مومي</t>
  </si>
  <si>
    <t>90/12/29</t>
  </si>
  <si>
    <t>90/07/01</t>
  </si>
  <si>
    <t>تيغهاي سنواتي</t>
  </si>
  <si>
    <t>-</t>
  </si>
  <si>
    <t>کارکنان اداری، عمومی و فروش(منهاي انبارلاميران)</t>
  </si>
  <si>
    <t>موقت (از قبیل قراردادی و برون سپاری)</t>
  </si>
  <si>
    <t>كيلوگرم</t>
  </si>
  <si>
    <t>هزارعدد</t>
  </si>
  <si>
    <t>ميليون عدد</t>
  </si>
  <si>
    <t>فولاد</t>
  </si>
  <si>
    <t>هزار عدد</t>
  </si>
  <si>
    <t xml:space="preserve">     مقدار        </t>
  </si>
  <si>
    <t>سال 1393</t>
  </si>
  <si>
    <t>لاميران (شرکت سهامی عام)</t>
  </si>
  <si>
    <t>12- پیش بینی اجراي طـرح سرمــايـه اي:</t>
  </si>
  <si>
    <r>
      <t>مرجع قیمت گذاری</t>
    </r>
    <r>
      <rPr>
        <b/>
        <vertAlign val="superscript"/>
        <sz val="13"/>
        <rFont val="B Nazanin"/>
        <charset val="178"/>
      </rPr>
      <t>2</t>
    </r>
  </si>
  <si>
    <t>بهاي تمام شده كالاي فروش رفته</t>
  </si>
  <si>
    <t>91/12/29</t>
  </si>
  <si>
    <t>91/07/01</t>
  </si>
  <si>
    <t>جمع هزینه های تولید</t>
  </si>
  <si>
    <t>نرخ</t>
  </si>
  <si>
    <t>20 نیمه دوم</t>
  </si>
  <si>
    <t>سربار تولید</t>
  </si>
  <si>
    <t>توضیح اینکه:</t>
  </si>
  <si>
    <t>دلار</t>
  </si>
  <si>
    <t>نیمه ساخته دولبه</t>
  </si>
  <si>
    <t>نيمه ساخته یکبارمصرف</t>
  </si>
  <si>
    <t>تيغ صورت تراشي و یکبارمصرف</t>
  </si>
  <si>
    <t>فروش و ارائه خدمات</t>
  </si>
  <si>
    <t>0</t>
  </si>
  <si>
    <t>كالاي نيمه ساخته دولبه</t>
  </si>
  <si>
    <t>کالای نیمه ساخته یکبار مصرف</t>
  </si>
  <si>
    <t>جایزه و اشانتیون</t>
  </si>
  <si>
    <t>خالص ارزش فعلي:</t>
  </si>
  <si>
    <t xml:space="preserve"> نرخ بازده داخلي:</t>
  </si>
  <si>
    <t>دوره بازگشت سرمايه:</t>
  </si>
  <si>
    <t>درصد کارمزد تسهيلات:</t>
  </si>
  <si>
    <t>تاريخ شروع طرح:</t>
  </si>
  <si>
    <t>تاريخ خاتمه طرح:</t>
  </si>
  <si>
    <t xml:space="preserve">نوع طرح:    ايجاد           توسعه             </t>
  </si>
  <si>
    <t>مشخصات کلی طرح:</t>
  </si>
  <si>
    <t>ضرورت ونتايج حاصل از اجراي طرح:</t>
  </si>
  <si>
    <t>محدوديتهاي عمده اجراي طرح:</t>
  </si>
  <si>
    <t>سال 1394</t>
  </si>
  <si>
    <r>
      <t>رويه‌هاي‌ حسابداري‌ در تهيه‌ این اطلاعات‌ با رویه های بکارگرفته شده در تهیه  صورتهاي‌ مالي‌ دوره</t>
    </r>
    <r>
      <rPr>
        <vertAlign val="superscript"/>
        <sz val="13"/>
        <rFont val="B Nazanin"/>
        <charset val="178"/>
      </rPr>
      <t>1</t>
    </r>
    <r>
      <rPr>
        <sz val="13"/>
        <rFont val="B Nazanin"/>
        <charset val="178"/>
      </rPr>
      <t xml:space="preserve"> منتهی به 94/06/31 به طور یکنواخت مورد استفاده قرار گرفته است.</t>
    </r>
  </si>
  <si>
    <t>خلاصه اهم برنامه ها و مفروضات شرکت در سال مالی منتهی به 94/06/31که مبنای تهیه این اطلاعات مالی قرار گرفته، به شرح  زیر است:</t>
  </si>
  <si>
    <t>میزان تغییر در نرخ و حجم فروش محصولات در پیش بینی سال مالی 1394 نسبت به سال مالی قبل و همچنین مرجع قیمت گذاری محصولات به شرح زیر است:</t>
  </si>
  <si>
    <t>میزان تغییر در هزینه ها در پیش بینی سال مالی 1394 نسبت به سال مالی قبل به شرح زیر است:</t>
  </si>
  <si>
    <t xml:space="preserve">شرکت در نظر دارد در سال 1394 به پیشنهاد هیئت مدیره از محل ............... به مبلغ ....................... اقدام به افزایش سرمایه نماید. </t>
  </si>
  <si>
    <t>93/07/01</t>
  </si>
  <si>
    <t xml:space="preserve"> مخارج طرح تاپايان سال1394</t>
  </si>
  <si>
    <t>عملكرد تا پايان سال 1393</t>
  </si>
  <si>
    <t>برآورد سال 1394</t>
  </si>
  <si>
    <t>هزینه انرژی(سوخت كارخانه،سوخت وسائط نقليه و برق)</t>
  </si>
  <si>
    <t>مواد (ملزومات مصرفي، مواد غير مستقيم توليد)</t>
  </si>
  <si>
    <t>راه اندازی خط تولید محصول ................ با ظرفیت ............. در ماه .................. سال 1394</t>
  </si>
  <si>
    <t>توقف خط تولید محصول ............... با ظرفیت ................ در ماه ..................... سال 1394 به مدت .... جهت تعمیرات دوره ای</t>
  </si>
  <si>
    <t>سال 1392 (یکسال قبل)</t>
  </si>
  <si>
    <t>سال 1390 (سه سال قبل)</t>
  </si>
  <si>
    <t>سال 1391 (دو سال قبل)</t>
  </si>
  <si>
    <t>سال1393 (سال آخر)</t>
  </si>
  <si>
    <t>91/12/30</t>
  </si>
  <si>
    <t>92/07/01</t>
  </si>
  <si>
    <t>92/12/29</t>
  </si>
  <si>
    <t>حق المشاوره و حق الزحمه خدمات خریداری شده</t>
  </si>
  <si>
    <t>حق حضور در جلسات هیئت مدیره</t>
  </si>
  <si>
    <t>سود پایه و تقلیل یافته عملیاتی پیش بینی هر سهم</t>
  </si>
  <si>
    <t>زیان پایه و تقلیل یافته غیر عملیاتی پیش بینی هر سهم</t>
  </si>
  <si>
    <t>سود پایه و تقلیل یافته پیش بینی هر سهم</t>
  </si>
  <si>
    <t>در سال مالی منتهی به 1394/06/31 مبلغ 89,878 میلیون ریال بابت بهای تمام شده کالای فروش رفته و مبلغ 2,248 میلیون ریال بابت بهای تمام شده خدمات ارائه شده ، جمعاً به مبلغ 92,126 میلیون  ریال می باشد.</t>
  </si>
  <si>
    <t>در سال مالی منتهی به 1393/06/31 مبلغ 86,234 میلیون ریال بابت بهای تمام شده کالای فروش رفته و مبلغ 1,940 میلیون ریال بابت بهای تمام شده خدمات ارائه شده ، جمعاً به مبلغ 88,174 میلیون  ریال می باشد.</t>
  </si>
  <si>
    <t xml:space="preserve"> 2 - در مواردی که اطلاعات پیش بینی سال1394 تغییر بااهمیتی نسبت به اطلاعات سال 1393 دارد، ضروریست دلایل تغییرات بااهمیت در ذیل یادداشت مربوطه ذکر شود.   </t>
  </si>
  <si>
    <r>
      <t xml:space="preserve"> 1 - با توجه به اینکه طبق بند 6 ماده 7 دستورالعمل اجرایی افشای اطلاعات شرکت های ثبت شده نزد سازمان، برنامه های آتی مدیریت و پیش بینی عملكرد سالانه شرکت حداقل 30 روز </t>
    </r>
    <r>
      <rPr>
        <i/>
        <u/>
        <sz val="14"/>
        <rFont val="B Nazanin"/>
        <charset val="178"/>
      </rPr>
      <t xml:space="preserve">قبل از شروع سال مالی جدید </t>
    </r>
    <r>
      <rPr>
        <i/>
        <sz val="14"/>
        <rFont val="B Nazanin"/>
        <charset val="178"/>
      </rPr>
      <t>باید ارایه شود، ضروریست در جداول پيوست، در ستون سال 1393 آخرین ا</t>
    </r>
    <r>
      <rPr>
        <sz val="13"/>
        <rFont val="B Nazanin"/>
        <charset val="178"/>
      </rPr>
      <t>طلاعات مربوط به سال مالی، شامل اطلاعات واقعی تا تاریخ تهیه اطلاعات و نیز اطلاعات پیش بینی از تاریخ تهیه اطلاعات تا تاریخ پایان دوره گزارشگری درج شود.</t>
    </r>
  </si>
  <si>
    <r>
      <t xml:space="preserve"> 1 - با توجه به اینکه طبق بند 6 ماده 7 دستورالعمل اجرایی افشای اطلاعات شرکت های ثبت شده نزد سازمان، برنامه های آتی مدیریت و پیش بینی عملكرد سالانه شرکت حداقل 30 روز </t>
    </r>
    <r>
      <rPr>
        <i/>
        <u/>
        <sz val="14"/>
        <rFont val="B Nazanin"/>
        <charset val="178"/>
      </rPr>
      <t xml:space="preserve">قبل از شروع سال مالی جدید </t>
    </r>
    <r>
      <rPr>
        <i/>
        <sz val="14"/>
        <rFont val="B Nazanin"/>
        <charset val="178"/>
      </rPr>
      <t>باید ارایه شود، ضروریست در جداول پيوست، در ستون سال 1393 آخرین ا</t>
    </r>
    <r>
      <rPr>
        <b/>
        <sz val="13"/>
        <rFont val="B Nazanin"/>
        <charset val="178"/>
      </rPr>
      <t>طلاعات مربوط به سال مالی، شامل اطلاعات واقعی تا تاریخ تهیه اطلاعات و نیز اطلاعات پیش بینی از تاریخ تهیه اطلاعات تا تاریخ پایان دوره گزارشگری درج شود.</t>
    </r>
  </si>
  <si>
    <t xml:space="preserve">برای سال مالی منتهي به 1394/06/31  </t>
  </si>
  <si>
    <t>برای سال مالی منتهي به 1394/06/31</t>
  </si>
  <si>
    <t xml:space="preserve">سود(زیان) انباشته در پایان سال مالی </t>
  </si>
  <si>
    <t>2-1-</t>
  </si>
  <si>
    <t>2-3-</t>
  </si>
  <si>
    <t>2-3-1-</t>
  </si>
  <si>
    <t>2-4-</t>
  </si>
  <si>
    <t>6- 2-</t>
  </si>
  <si>
    <t>5- 2-</t>
  </si>
  <si>
    <t>7- 2- مقایسه اطلاعات پیش بینی و عملکرد واقعی در سالهای گذشته:</t>
  </si>
  <si>
    <t>4-1- جدول گردش مقداری- ریالی موجودی کالا</t>
  </si>
  <si>
    <t>4-2- پیش بینی خرید و مصرف مواد اولیه:</t>
  </si>
  <si>
    <t>4-3- پیش بینی سربارتوليد:</t>
  </si>
  <si>
    <t>سپرده بانکی</t>
  </si>
  <si>
    <t>1393/06/31</t>
  </si>
  <si>
    <t>بانك صـادرات</t>
  </si>
  <si>
    <t xml:space="preserve">بانك سپـه </t>
  </si>
  <si>
    <t xml:space="preserve">بانك سپه- اعتبارات اسنادي سررسيد گذشته  </t>
  </si>
  <si>
    <t>1394/06/31</t>
  </si>
  <si>
    <t xml:space="preserve">مانده در ابتداي سال مالي </t>
  </si>
  <si>
    <t>پرداخت اصل وام و جرائم طي دوره مالي</t>
  </si>
  <si>
    <t>سود دوران امهال</t>
  </si>
  <si>
    <t>اضافه مي شود: سود و جرائم تأخير دوره مالي جاري</t>
  </si>
  <si>
    <t xml:space="preserve">كسر مي شود: سود سالهاي آتي </t>
  </si>
  <si>
    <t>مانده در پايان دوره مالي</t>
  </si>
  <si>
    <t>حصه جاري</t>
  </si>
  <si>
    <t xml:space="preserve">سود و جرائم متعلقه تسهيلات مالي </t>
  </si>
  <si>
    <t xml:space="preserve">سود و جرائم چكهاي پرداختي بابت اعتبارات اسنادي سررسيد گذشته تسويه نشده </t>
  </si>
</sst>
</file>

<file path=xl/styles.xml><?xml version="1.0" encoding="utf-8"?>
<styleSheet xmlns="http://schemas.openxmlformats.org/spreadsheetml/2006/main">
  <numFmts count="13">
    <numFmt numFmtId="43" formatCode="_-* #,##0.00_-;_-* #,##0.00\-;_-* &quot;-&quot;??_-;_-@_-"/>
    <numFmt numFmtId="164" formatCode="#,##0;[Red]\(#,##0\);\-"/>
    <numFmt numFmtId="165" formatCode="#,##0;\(#,##0\);"/>
    <numFmt numFmtId="166" formatCode="#,##0;\(#,##0.0\);"/>
    <numFmt numFmtId="167" formatCode="_-* #,##0_-;_-* #,##0\-;_-* &quot;-&quot;??_-;_-@_-"/>
    <numFmt numFmtId="168" formatCode="0.0"/>
    <numFmt numFmtId="169" formatCode="#,##0.0;[Red]\(#,##0.0\);\-"/>
    <numFmt numFmtId="170" formatCode="#,##0.00;[Red]\(#,##0.00\);\-"/>
    <numFmt numFmtId="171" formatCode="#,##0.000;[Red]\(#,##0.000\);\-"/>
    <numFmt numFmtId="172" formatCode="0.000"/>
    <numFmt numFmtId="173" formatCode="0.00000"/>
    <numFmt numFmtId="174" formatCode="#,##0_-;\(#,##0\)"/>
    <numFmt numFmtId="175" formatCode="#,##0;\(#,##0\);\-"/>
  </numFmts>
  <fonts count="41">
    <font>
      <sz val="10"/>
      <name val="Arial"/>
      <charset val="178"/>
    </font>
    <font>
      <sz val="11"/>
      <color theme="1"/>
      <name val="Calibri"/>
      <family val="2"/>
      <charset val="178"/>
      <scheme val="minor"/>
    </font>
    <font>
      <sz val="10"/>
      <name val="Arial"/>
      <family val="2"/>
    </font>
    <font>
      <sz val="13"/>
      <name val="B Nazanin"/>
      <charset val="178"/>
    </font>
    <font>
      <sz val="13"/>
      <color rgb="FF404040"/>
      <name val="B Nazanin"/>
      <charset val="178"/>
    </font>
    <font>
      <sz val="13"/>
      <color theme="0"/>
      <name val="B Nazanin"/>
      <charset val="178"/>
    </font>
    <font>
      <b/>
      <sz val="13"/>
      <name val="B Nazanin"/>
      <charset val="178"/>
    </font>
    <font>
      <sz val="13"/>
      <color theme="1"/>
      <name val="B Nazanin"/>
      <charset val="178"/>
    </font>
    <font>
      <u/>
      <sz val="13"/>
      <color theme="1"/>
      <name val="B Nazanin"/>
      <charset val="178"/>
    </font>
    <font>
      <b/>
      <u/>
      <sz val="13"/>
      <color rgb="FF0070C0"/>
      <name val="B Nazanin"/>
      <charset val="178"/>
    </font>
    <font>
      <b/>
      <i/>
      <sz val="13"/>
      <name val="B Nazanin"/>
      <charset val="178"/>
    </font>
    <font>
      <i/>
      <sz val="13"/>
      <name val="B Nazanin"/>
      <charset val="178"/>
    </font>
    <font>
      <b/>
      <u/>
      <sz val="13"/>
      <name val="B Nazanin"/>
      <charset val="178"/>
    </font>
    <font>
      <b/>
      <sz val="13"/>
      <color theme="1"/>
      <name val="B Nazanin"/>
      <charset val="178"/>
    </font>
    <font>
      <u/>
      <sz val="13"/>
      <name val="B Nazanin"/>
      <charset val="178"/>
    </font>
    <font>
      <b/>
      <sz val="13"/>
      <color theme="0"/>
      <name val="B Nazanin"/>
      <charset val="178"/>
    </font>
    <font>
      <b/>
      <sz val="13"/>
      <color rgb="FF0070C0"/>
      <name val="B Nazanin"/>
      <charset val="178"/>
    </font>
    <font>
      <vertAlign val="superscript"/>
      <sz val="13"/>
      <name val="B Nazanin"/>
      <charset val="178"/>
    </font>
    <font>
      <sz val="13"/>
      <color theme="0" tint="-0.249977111117893"/>
      <name val="B Nazanin"/>
      <charset val="178"/>
    </font>
    <font>
      <b/>
      <u/>
      <sz val="13"/>
      <color theme="1"/>
      <name val="B Nazanin"/>
      <charset val="178"/>
    </font>
    <font>
      <sz val="11"/>
      <name val="B Nazanin"/>
      <charset val="178"/>
    </font>
    <font>
      <b/>
      <i/>
      <sz val="12.5"/>
      <name val="B Nazanin"/>
      <charset val="178"/>
    </font>
    <font>
      <sz val="12.5"/>
      <name val="B Nazanin"/>
      <charset val="178"/>
    </font>
    <font>
      <b/>
      <sz val="12.5"/>
      <name val="B Nazanin"/>
      <charset val="178"/>
    </font>
    <font>
      <b/>
      <vertAlign val="superscript"/>
      <sz val="13"/>
      <name val="B Nazanin"/>
      <charset val="178"/>
    </font>
    <font>
      <b/>
      <sz val="13"/>
      <color theme="0" tint="-0.249977111117893"/>
      <name val="B Nazanin"/>
      <charset val="178"/>
    </font>
    <font>
      <sz val="10"/>
      <name val="Arial"/>
      <charset val="178"/>
    </font>
    <font>
      <b/>
      <sz val="14"/>
      <name val="B Nazanin"/>
      <charset val="178"/>
    </font>
    <font>
      <sz val="14"/>
      <name val="B Nazanin"/>
      <charset val="178"/>
    </font>
    <font>
      <b/>
      <sz val="16"/>
      <name val="B Nazanin"/>
      <charset val="178"/>
    </font>
    <font>
      <b/>
      <u/>
      <sz val="16"/>
      <color rgb="FF0070C0"/>
      <name val="B Nazanin"/>
      <charset val="178"/>
    </font>
    <font>
      <sz val="16"/>
      <name val="B Nazanin"/>
      <charset val="178"/>
    </font>
    <font>
      <b/>
      <sz val="12"/>
      <name val="B Nazanin"/>
      <charset val="178"/>
    </font>
    <font>
      <b/>
      <sz val="11"/>
      <name val="B Nazanin"/>
      <charset val="178"/>
    </font>
    <font>
      <i/>
      <sz val="14"/>
      <name val="B Nazanin"/>
      <charset val="178"/>
    </font>
    <font>
      <i/>
      <u/>
      <sz val="14"/>
      <name val="B Nazanin"/>
      <charset val="178"/>
    </font>
    <font>
      <b/>
      <sz val="20"/>
      <name val="B Nazanin"/>
      <charset val="178"/>
    </font>
    <font>
      <sz val="13"/>
      <color theme="1"/>
      <name val="Calibri"/>
      <family val="2"/>
      <charset val="178"/>
      <scheme val="minor"/>
    </font>
    <font>
      <sz val="13"/>
      <color indexed="8"/>
      <name val="B Nazanin"/>
      <charset val="178"/>
    </font>
    <font>
      <sz val="13"/>
      <color rgb="FF000000"/>
      <name val="B Nazanin"/>
      <charset val="178"/>
    </font>
    <font>
      <b/>
      <sz val="13"/>
      <color indexed="8"/>
      <name val="B Nazanin"/>
      <charset val="178"/>
    </font>
  </fonts>
  <fills count="4">
    <fill>
      <patternFill patternType="none"/>
    </fill>
    <fill>
      <patternFill patternType="gray125"/>
    </fill>
    <fill>
      <patternFill patternType="lightUp"/>
    </fill>
    <fill>
      <patternFill patternType="solid">
        <fgColor theme="6" tint="0.79998168889431442"/>
        <bgColor indexed="64"/>
      </patternFill>
    </fill>
  </fills>
  <borders count="17">
    <border>
      <left/>
      <right/>
      <top/>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43" fontId="26" fillId="0" borderId="0" applyFont="0" applyFill="0" applyBorder="0" applyAlignment="0" applyProtection="0"/>
    <xf numFmtId="0" fontId="1" fillId="0" borderId="0"/>
    <xf numFmtId="43" fontId="1" fillId="0" borderId="0" applyFont="0" applyFill="0" applyBorder="0" applyAlignment="0" applyProtection="0"/>
  </cellStyleXfs>
  <cellXfs count="670">
    <xf numFmtId="0" fontId="0" fillId="0" borderId="0" xfId="0"/>
    <xf numFmtId="0" fontId="3" fillId="0" borderId="0" xfId="0" applyFont="1" applyFill="1" applyBorder="1" applyAlignment="1">
      <alignment horizontal="right" vertical="center"/>
    </xf>
    <xf numFmtId="164" fontId="3" fillId="0" borderId="0" xfId="0" applyNumberFormat="1" applyFont="1" applyFill="1" applyBorder="1" applyAlignment="1">
      <alignment horizontal="center" vertical="center" readingOrder="2"/>
    </xf>
    <xf numFmtId="164" fontId="3" fillId="0" borderId="0" xfId="0" applyNumberFormat="1" applyFont="1" applyFill="1" applyBorder="1" applyAlignment="1">
      <alignment horizontal="right" vertical="center" readingOrder="2"/>
    </xf>
    <xf numFmtId="164" fontId="3" fillId="0" borderId="0" xfId="0" applyNumberFormat="1" applyFont="1" applyFill="1" applyAlignment="1">
      <alignment horizontal="center"/>
    </xf>
    <xf numFmtId="164" fontId="3" fillId="0" borderId="0" xfId="0" applyNumberFormat="1" applyFont="1" applyFill="1" applyAlignment="1">
      <alignment horizontal="center" readingOrder="2"/>
    </xf>
    <xf numFmtId="0" fontId="3" fillId="0" borderId="0" xfId="0" applyFont="1" applyBorder="1" applyAlignment="1">
      <alignment horizontal="right" vertical="center"/>
    </xf>
    <xf numFmtId="164" fontId="3" fillId="0" borderId="0"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164" fontId="3" fillId="0" borderId="0" xfId="0" applyNumberFormat="1" applyFont="1" applyFill="1" applyAlignment="1">
      <alignment horizontal="center" vertical="center"/>
    </xf>
    <xf numFmtId="0" fontId="3" fillId="0" borderId="0" xfId="0" applyFont="1" applyAlignment="1">
      <alignment horizontal="center" vertical="center"/>
    </xf>
    <xf numFmtId="164"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center" vertical="center"/>
    </xf>
    <xf numFmtId="165" fontId="3" fillId="0" borderId="0" xfId="0" applyNumberFormat="1" applyFont="1" applyFill="1" applyAlignment="1">
      <alignment horizontal="center" vertical="center"/>
    </xf>
    <xf numFmtId="165" fontId="3" fillId="0" borderId="0" xfId="0" applyNumberFormat="1" applyFont="1" applyFill="1" applyBorder="1" applyAlignment="1">
      <alignment horizontal="right" vertical="center"/>
    </xf>
    <xf numFmtId="165" fontId="5" fillId="0" borderId="0" xfId="0" applyNumberFormat="1" applyFont="1" applyFill="1" applyBorder="1" applyAlignment="1">
      <alignment horizontal="center" vertical="center" readingOrder="2"/>
    </xf>
    <xf numFmtId="165" fontId="3" fillId="0" borderId="0" xfId="0" applyNumberFormat="1" applyFont="1" applyFill="1" applyBorder="1" applyAlignment="1">
      <alignment horizontal="center" vertical="center" readingOrder="2"/>
    </xf>
    <xf numFmtId="165" fontId="3" fillId="0" borderId="0" xfId="0" applyNumberFormat="1" applyFont="1" applyBorder="1" applyAlignment="1">
      <alignment horizontal="center" vertical="center"/>
    </xf>
    <xf numFmtId="165" fontId="3" fillId="0" borderId="0" xfId="1" applyNumberFormat="1" applyFont="1" applyFill="1" applyBorder="1" applyAlignment="1">
      <alignment horizontal="center" vertical="center"/>
    </xf>
    <xf numFmtId="165" fontId="3" fillId="0" borderId="0" xfId="1" applyNumberFormat="1" applyFont="1" applyFill="1" applyBorder="1" applyAlignment="1">
      <alignment horizontal="right" vertical="center"/>
    </xf>
    <xf numFmtId="165" fontId="3" fillId="0" borderId="0" xfId="1" applyNumberFormat="1" applyFont="1" applyFill="1" applyBorder="1" applyAlignment="1">
      <alignment horizontal="center" vertical="center" readingOrder="2"/>
    </xf>
    <xf numFmtId="165" fontId="3" fillId="0" borderId="0" xfId="1" applyNumberFormat="1" applyFont="1" applyFill="1" applyBorder="1" applyAlignment="1">
      <alignment horizontal="right" vertical="center" readingOrder="2"/>
    </xf>
    <xf numFmtId="165" fontId="3" fillId="0" borderId="0" xfId="1" applyNumberFormat="1" applyFont="1" applyFill="1" applyBorder="1" applyAlignment="1">
      <alignment horizontal="right" vertical="center" wrapText="1" readingOrder="2"/>
    </xf>
    <xf numFmtId="165" fontId="3" fillId="0" borderId="0" xfId="0" applyNumberFormat="1" applyFont="1" applyAlignment="1">
      <alignment vertical="center"/>
    </xf>
    <xf numFmtId="165" fontId="3" fillId="0" borderId="0" xfId="0" applyNumberFormat="1" applyFont="1" applyAlignment="1">
      <alignment horizontal="center" vertical="center"/>
    </xf>
    <xf numFmtId="0" fontId="3" fillId="0" borderId="0" xfId="0" applyFont="1" applyFill="1"/>
    <xf numFmtId="0" fontId="3" fillId="0" borderId="0" xfId="0" applyFont="1" applyFill="1" applyAlignment="1">
      <alignment horizontal="right" readingOrder="2"/>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xf numFmtId="49" fontId="6" fillId="0" borderId="0" xfId="1" applyNumberFormat="1" applyFont="1" applyFill="1" applyBorder="1" applyAlignment="1">
      <alignment horizontal="right" vertical="center" readingOrder="2"/>
    </xf>
    <xf numFmtId="0" fontId="6" fillId="0" borderId="0" xfId="1" applyFont="1" applyFill="1" applyBorder="1" applyAlignment="1">
      <alignment horizontal="right" vertical="center" readingOrder="2"/>
    </xf>
    <xf numFmtId="0" fontId="6" fillId="0" borderId="0" xfId="1" applyFont="1" applyFill="1" applyAlignment="1">
      <alignment vertical="center" readingOrder="2"/>
    </xf>
    <xf numFmtId="0" fontId="3" fillId="0" borderId="0" xfId="1" applyFont="1" applyFill="1" applyBorder="1" applyAlignment="1">
      <alignment horizontal="center" vertical="center" readingOrder="2"/>
    </xf>
    <xf numFmtId="0" fontId="6" fillId="0" borderId="0" xfId="1" applyFont="1" applyFill="1" applyAlignment="1">
      <alignment horizontal="center" vertical="center" readingOrder="2"/>
    </xf>
    <xf numFmtId="164" fontId="7" fillId="0" borderId="0" xfId="1" applyNumberFormat="1" applyFont="1" applyFill="1" applyAlignment="1">
      <alignment readingOrder="2"/>
    </xf>
    <xf numFmtId="0" fontId="7" fillId="0" borderId="0" xfId="1" applyFont="1" applyFill="1" applyAlignment="1">
      <alignment horizontal="right" vertical="center" readingOrder="2"/>
    </xf>
    <xf numFmtId="0" fontId="8" fillId="0" borderId="0" xfId="1" applyFont="1" applyFill="1" applyAlignment="1">
      <alignment horizontal="center" vertical="center" readingOrder="2"/>
    </xf>
    <xf numFmtId="0" fontId="7" fillId="0" borderId="0" xfId="1" applyFont="1" applyFill="1" applyAlignment="1">
      <alignment horizontal="center" vertical="center" readingOrder="2"/>
    </xf>
    <xf numFmtId="165" fontId="7" fillId="0" borderId="0" xfId="1" applyNumberFormat="1" applyFont="1" applyFill="1" applyBorder="1" applyAlignment="1">
      <alignment horizontal="center" vertical="center" readingOrder="2"/>
    </xf>
    <xf numFmtId="165" fontId="7" fillId="0" borderId="0" xfId="1" applyNumberFormat="1" applyFont="1" applyFill="1" applyAlignment="1">
      <alignment horizontal="center" vertical="center" readingOrder="2"/>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0" fontId="6" fillId="0" borderId="0" xfId="0" applyFont="1" applyFill="1" applyBorder="1" applyAlignment="1">
      <alignment horizontal="right" vertical="center"/>
    </xf>
    <xf numFmtId="164" fontId="3" fillId="0" borderId="3" xfId="0" applyNumberFormat="1" applyFont="1" applyFill="1" applyBorder="1" applyAlignment="1">
      <alignment horizontal="center" vertical="center" readingOrder="2"/>
    </xf>
    <xf numFmtId="164" fontId="3" fillId="0" borderId="8" xfId="0" applyNumberFormat="1" applyFont="1" applyFill="1" applyBorder="1" applyAlignment="1">
      <alignment horizontal="center" vertical="center" readingOrder="2"/>
    </xf>
    <xf numFmtId="164" fontId="6" fillId="0" borderId="0" xfId="0" applyNumberFormat="1" applyFont="1" applyFill="1" applyAlignment="1">
      <alignment horizontal="center"/>
    </xf>
    <xf numFmtId="164" fontId="6" fillId="0" borderId="0" xfId="0" applyNumberFormat="1" applyFont="1" applyFill="1" applyAlignment="1">
      <alignment horizontal="center" readingOrder="2"/>
    </xf>
    <xf numFmtId="0" fontId="6" fillId="0" borderId="0" xfId="0" applyFont="1" applyAlignment="1">
      <alignment horizontal="center"/>
    </xf>
    <xf numFmtId="0" fontId="6" fillId="0" borderId="0" xfId="0" applyFont="1" applyFill="1" applyAlignment="1">
      <alignment horizontal="right" vertical="center" readingOrder="2"/>
    </xf>
    <xf numFmtId="0" fontId="9" fillId="0" borderId="0" xfId="1" applyFont="1" applyFill="1" applyAlignment="1">
      <alignment horizontal="center" vertical="center" readingOrder="2"/>
    </xf>
    <xf numFmtId="164" fontId="3" fillId="0" borderId="0" xfId="0" applyNumberFormat="1" applyFont="1" applyFill="1" applyBorder="1" applyAlignment="1">
      <alignment vertical="center" readingOrder="2"/>
    </xf>
    <xf numFmtId="164" fontId="3" fillId="0" borderId="6" xfId="0" applyNumberFormat="1" applyFont="1" applyFill="1" applyBorder="1" applyAlignment="1">
      <alignment horizontal="center" vertical="center" readingOrder="2"/>
    </xf>
    <xf numFmtId="164" fontId="3" fillId="0" borderId="7" xfId="0" applyNumberFormat="1" applyFont="1" applyFill="1" applyBorder="1" applyAlignment="1">
      <alignment horizontal="center" vertical="center" readingOrder="2"/>
    </xf>
    <xf numFmtId="165" fontId="3" fillId="0" borderId="0" xfId="0" applyNumberFormat="1" applyFont="1" applyFill="1" applyBorder="1" applyAlignment="1">
      <alignment horizontal="right" vertical="center" readingOrder="2"/>
    </xf>
    <xf numFmtId="164" fontId="3" fillId="0" borderId="0" xfId="0" applyNumberFormat="1" applyFont="1" applyFill="1" applyAlignment="1">
      <alignment horizontal="center" vertical="center" readingOrder="2"/>
    </xf>
    <xf numFmtId="165" fontId="7" fillId="0" borderId="6" xfId="1" applyNumberFormat="1" applyFont="1" applyFill="1" applyBorder="1" applyAlignment="1">
      <alignment horizontal="center" vertical="center" readingOrder="2"/>
    </xf>
    <xf numFmtId="165" fontId="3" fillId="0" borderId="3" xfId="0" applyNumberFormat="1" applyFont="1" applyFill="1" applyBorder="1" applyAlignment="1">
      <alignment horizontal="center" vertical="center" readingOrder="2"/>
    </xf>
    <xf numFmtId="166" fontId="3" fillId="0" borderId="7" xfId="0" applyNumberFormat="1" applyFont="1" applyFill="1" applyBorder="1" applyAlignment="1">
      <alignment horizontal="center" vertical="center" readingOrder="2"/>
    </xf>
    <xf numFmtId="166" fontId="3" fillId="0" borderId="0" xfId="0" applyNumberFormat="1" applyFont="1" applyFill="1" applyBorder="1" applyAlignment="1">
      <alignment horizontal="right" vertical="center" readingOrder="2"/>
    </xf>
    <xf numFmtId="165" fontId="3" fillId="0" borderId="7" xfId="0" applyNumberFormat="1" applyFont="1" applyFill="1" applyBorder="1" applyAlignment="1">
      <alignment horizontal="center" vertical="center" readingOrder="2"/>
    </xf>
    <xf numFmtId="166" fontId="3" fillId="0" borderId="6" xfId="0" applyNumberFormat="1" applyFont="1" applyFill="1" applyBorder="1" applyAlignment="1">
      <alignment horizontal="center" vertical="center" readingOrder="2"/>
    </xf>
    <xf numFmtId="166" fontId="3" fillId="0" borderId="8" xfId="0" applyNumberFormat="1" applyFont="1" applyFill="1" applyBorder="1" applyAlignment="1">
      <alignment horizontal="center" vertical="center" readingOrder="2"/>
    </xf>
    <xf numFmtId="164" fontId="3" fillId="0" borderId="0" xfId="0" applyNumberFormat="1" applyFont="1" applyFill="1" applyAlignment="1">
      <alignment horizontal="right" wrapText="1" readingOrder="2"/>
    </xf>
    <xf numFmtId="164" fontId="6" fillId="0" borderId="0" xfId="0" applyNumberFormat="1" applyFont="1" applyFill="1" applyAlignment="1">
      <alignment horizontal="right" readingOrder="2"/>
    </xf>
    <xf numFmtId="164" fontId="6" fillId="0" borderId="0" xfId="0" applyNumberFormat="1" applyFont="1" applyFill="1" applyBorder="1" applyAlignment="1">
      <alignment horizontal="center" readingOrder="2"/>
    </xf>
    <xf numFmtId="0" fontId="6" fillId="0" borderId="0" xfId="0" applyFont="1" applyBorder="1" applyAlignment="1">
      <alignment horizontal="center"/>
    </xf>
    <xf numFmtId="0" fontId="6" fillId="0" borderId="0" xfId="0" applyFont="1" applyAlignment="1">
      <alignment horizontal="right"/>
    </xf>
    <xf numFmtId="0" fontId="6" fillId="0" borderId="0" xfId="0" applyFont="1" applyFill="1" applyBorder="1" applyAlignment="1">
      <alignment horizontal="right" vertical="center" readingOrder="2"/>
    </xf>
    <xf numFmtId="164" fontId="6" fillId="0" borderId="0" xfId="0" applyNumberFormat="1" applyFont="1" applyFill="1" applyBorder="1" applyAlignment="1">
      <alignment horizontal="right" vertical="center" readingOrder="2"/>
    </xf>
    <xf numFmtId="164" fontId="6" fillId="0" borderId="0" xfId="0" applyNumberFormat="1" applyFont="1" applyFill="1" applyAlignment="1">
      <alignment horizontal="center" vertical="center"/>
    </xf>
    <xf numFmtId="0" fontId="6" fillId="0" borderId="0" xfId="0" applyFont="1" applyAlignment="1">
      <alignment horizontal="center" vertical="center"/>
    </xf>
    <xf numFmtId="164" fontId="6" fillId="0" borderId="0" xfId="0" applyNumberFormat="1" applyFont="1" applyFill="1" applyBorder="1" applyAlignment="1">
      <alignment horizontal="right" wrapText="1"/>
    </xf>
    <xf numFmtId="0" fontId="3" fillId="0" borderId="0" xfId="0" applyFont="1" applyBorder="1" applyAlignment="1">
      <alignment horizontal="center" vertical="center"/>
    </xf>
    <xf numFmtId="0" fontId="3" fillId="0" borderId="0" xfId="0" applyFont="1" applyFill="1" applyBorder="1" applyAlignment="1">
      <alignment vertical="center" wrapText="1"/>
    </xf>
    <xf numFmtId="49"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164" fontId="3" fillId="0" borderId="8" xfId="0" applyNumberFormat="1" applyFont="1" applyFill="1" applyBorder="1" applyAlignment="1">
      <alignment horizontal="center" vertical="center" wrapText="1"/>
    </xf>
    <xf numFmtId="16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center" wrapText="1"/>
    </xf>
    <xf numFmtId="164" fontId="3" fillId="0" borderId="0" xfId="0" applyNumberFormat="1" applyFont="1" applyFill="1" applyBorder="1" applyAlignment="1">
      <alignment horizontal="center"/>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center" vertical="center"/>
    </xf>
    <xf numFmtId="0" fontId="6" fillId="0" borderId="0" xfId="0" applyFont="1" applyFill="1" applyAlignment="1">
      <alignment horizontal="right" vertical="center"/>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readingOrder="2"/>
    </xf>
    <xf numFmtId="165" fontId="9" fillId="0" borderId="0" xfId="1" applyNumberFormat="1" applyFont="1" applyFill="1" applyBorder="1" applyAlignment="1">
      <alignment vertical="center" readingOrder="2"/>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vertical="top" wrapText="1" readingOrder="2"/>
    </xf>
    <xf numFmtId="165" fontId="3" fillId="0" borderId="0" xfId="0" applyNumberFormat="1" applyFont="1"/>
    <xf numFmtId="165" fontId="3" fillId="0" borderId="0" xfId="0" applyNumberFormat="1" applyFont="1" applyFill="1" applyBorder="1" applyAlignment="1">
      <alignment horizontal="center" vertical="top" wrapText="1" readingOrder="2"/>
    </xf>
    <xf numFmtId="165" fontId="3" fillId="0" borderId="0" xfId="0" applyNumberFormat="1" applyFont="1" applyBorder="1"/>
    <xf numFmtId="164" fontId="6" fillId="0" borderId="0" xfId="0" applyNumberFormat="1" applyFont="1" applyFill="1" applyAlignment="1">
      <alignment horizontal="right" vertical="center" readingOrder="2"/>
    </xf>
    <xf numFmtId="0" fontId="7" fillId="0" borderId="0" xfId="0" applyFont="1" applyFill="1"/>
    <xf numFmtId="0" fontId="7" fillId="0" borderId="0" xfId="0" applyFont="1" applyFill="1" applyBorder="1" applyAlignment="1">
      <alignment wrapText="1"/>
    </xf>
    <xf numFmtId="0" fontId="13" fillId="0" borderId="0" xfId="0" applyFont="1" applyFill="1" applyBorder="1" applyAlignment="1">
      <alignment horizontal="center" wrapText="1"/>
    </xf>
    <xf numFmtId="0" fontId="7" fillId="0" borderId="0" xfId="0" applyFont="1" applyFill="1" applyBorder="1" applyAlignment="1">
      <alignment horizontal="center" wrapText="1"/>
    </xf>
    <xf numFmtId="0" fontId="13" fillId="0" borderId="0" xfId="0" applyFont="1" applyFill="1" applyBorder="1"/>
    <xf numFmtId="0" fontId="7" fillId="0" borderId="0" xfId="0" applyFont="1" applyFill="1" applyAlignment="1">
      <alignment vertical="top"/>
    </xf>
    <xf numFmtId="0" fontId="7" fillId="0" borderId="0" xfId="0" applyFont="1" applyFill="1" applyBorder="1" applyAlignment="1">
      <alignment horizontal="center" vertical="top" wrapText="1"/>
    </xf>
    <xf numFmtId="0" fontId="3" fillId="0" borderId="7"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0" xfId="0" applyFont="1" applyBorder="1"/>
    <xf numFmtId="0" fontId="3" fillId="3" borderId="0" xfId="0" applyFont="1" applyFill="1"/>
    <xf numFmtId="0" fontId="6" fillId="0" borderId="0" xfId="0" applyFont="1" applyFill="1" applyAlignment="1">
      <alignment horizontal="right" readingOrder="2"/>
    </xf>
    <xf numFmtId="164" fontId="12" fillId="0" borderId="0" xfId="0" applyNumberFormat="1" applyFont="1" applyFill="1" applyAlignment="1">
      <alignment horizontal="center" vertical="center"/>
    </xf>
    <xf numFmtId="0" fontId="3" fillId="0" borderId="0" xfId="0" applyFont="1" applyFill="1" applyAlignment="1">
      <alignment horizontal="right" vertical="center"/>
    </xf>
    <xf numFmtId="164" fontId="6" fillId="0" borderId="0" xfId="0" applyNumberFormat="1" applyFont="1" applyFill="1" applyBorder="1" applyAlignment="1">
      <alignment horizontal="right" readingOrder="2"/>
    </xf>
    <xf numFmtId="0" fontId="6" fillId="0" borderId="0" xfId="0" applyFont="1" applyAlignment="1">
      <alignment horizontal="center" readingOrder="2"/>
    </xf>
    <xf numFmtId="0" fontId="3" fillId="0" borderId="0" xfId="0" applyFont="1" applyFill="1" applyBorder="1" applyAlignment="1">
      <alignment horizontal="center" readingOrder="2"/>
    </xf>
    <xf numFmtId="0" fontId="3" fillId="0" borderId="0" xfId="0" applyFont="1" applyAlignment="1">
      <alignment horizontal="center" readingOrder="2"/>
    </xf>
    <xf numFmtId="0" fontId="3" fillId="0" borderId="6" xfId="0" applyFont="1" applyFill="1" applyBorder="1" applyAlignment="1">
      <alignment horizontal="center" vertical="center" readingOrder="2"/>
    </xf>
    <xf numFmtId="0" fontId="3" fillId="0" borderId="0" xfId="0" applyFont="1" applyFill="1" applyBorder="1" applyAlignment="1">
      <alignment horizontal="center" vertical="center" readingOrder="2"/>
    </xf>
    <xf numFmtId="0" fontId="3" fillId="0" borderId="6"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3" fillId="0" borderId="0" xfId="0" applyFont="1" applyAlignment="1">
      <alignment horizontal="center" vertical="center" readingOrder="2"/>
    </xf>
    <xf numFmtId="0" fontId="3" fillId="0" borderId="0" xfId="0" applyFont="1" applyFill="1" applyBorder="1" applyAlignment="1">
      <alignment horizontal="right" vertical="center" readingOrder="2"/>
    </xf>
    <xf numFmtId="3" fontId="3" fillId="0" borderId="0" xfId="0" applyNumberFormat="1" applyFont="1" applyFill="1" applyBorder="1" applyAlignment="1">
      <alignment horizontal="center" vertical="center"/>
    </xf>
    <xf numFmtId="3" fontId="3" fillId="0" borderId="0" xfId="0" applyNumberFormat="1" applyFont="1" applyAlignment="1">
      <alignment horizontal="center" vertical="center"/>
    </xf>
    <xf numFmtId="0" fontId="6" fillId="0" borderId="0" xfId="0" applyFont="1" applyBorder="1" applyAlignment="1"/>
    <xf numFmtId="3" fontId="3" fillId="0" borderId="0" xfId="0" applyNumberFormat="1" applyFont="1" applyAlignment="1">
      <alignment readingOrder="2"/>
    </xf>
    <xf numFmtId="3" fontId="3" fillId="0" borderId="0" xfId="0" applyNumberFormat="1" applyFont="1" applyAlignment="1">
      <alignment horizontal="right" readingOrder="2"/>
    </xf>
    <xf numFmtId="3" fontId="3" fillId="0" borderId="0" xfId="0" applyNumberFormat="1" applyFont="1" applyBorder="1" applyAlignment="1">
      <alignment horizontal="center" vertical="center" readingOrder="2"/>
    </xf>
    <xf numFmtId="3" fontId="3" fillId="0" borderId="0" xfId="0" applyNumberFormat="1" applyFont="1" applyAlignment="1">
      <alignment vertical="center" readingOrder="2"/>
    </xf>
    <xf numFmtId="3" fontId="3" fillId="0" borderId="0" xfId="0" applyNumberFormat="1" applyFont="1" applyBorder="1" applyAlignment="1">
      <alignment vertical="center" readingOrder="2"/>
    </xf>
    <xf numFmtId="3" fontId="3" fillId="0" borderId="3" xfId="0" applyNumberFormat="1" applyFont="1" applyBorder="1" applyAlignment="1">
      <alignment horizontal="center" vertical="center" readingOrder="2"/>
    </xf>
    <xf numFmtId="3" fontId="3" fillId="0" borderId="3" xfId="0" applyNumberFormat="1" applyFont="1" applyFill="1" applyBorder="1" applyAlignment="1">
      <alignment horizontal="center" vertical="center" wrapText="1" readingOrder="2"/>
    </xf>
    <xf numFmtId="3" fontId="3" fillId="0" borderId="3" xfId="0" applyNumberFormat="1" applyFont="1" applyBorder="1" applyAlignment="1">
      <alignment horizontal="center" vertical="center" wrapText="1" readingOrder="2"/>
    </xf>
    <xf numFmtId="3" fontId="3" fillId="0" borderId="7" xfId="0" applyNumberFormat="1" applyFont="1" applyBorder="1" applyAlignment="1">
      <alignment horizontal="center" vertical="center" wrapText="1" readingOrder="2"/>
    </xf>
    <xf numFmtId="3" fontId="3" fillId="0" borderId="7" xfId="0" applyNumberFormat="1" applyFont="1" applyBorder="1" applyAlignment="1">
      <alignment horizontal="center" vertical="center" readingOrder="2"/>
    </xf>
    <xf numFmtId="3" fontId="3" fillId="0" borderId="0" xfId="0" applyNumberFormat="1" applyFont="1" applyBorder="1" applyAlignment="1">
      <alignment readingOrder="2"/>
    </xf>
    <xf numFmtId="3" fontId="3" fillId="0" borderId="0" xfId="0" applyNumberFormat="1" applyFont="1" applyBorder="1" applyAlignment="1">
      <alignment horizontal="center" readingOrder="2"/>
    </xf>
    <xf numFmtId="3" fontId="3" fillId="0" borderId="0" xfId="0" applyNumberFormat="1" applyFont="1" applyBorder="1" applyAlignment="1">
      <alignment horizontal="center" wrapText="1" readingOrder="2"/>
    </xf>
    <xf numFmtId="165" fontId="9" fillId="0" borderId="0" xfId="1" applyNumberFormat="1" applyFont="1" applyFill="1" applyAlignment="1">
      <alignment vertical="center" readingOrder="2"/>
    </xf>
    <xf numFmtId="165" fontId="6" fillId="0" borderId="0" xfId="0" applyNumberFormat="1" applyFont="1" applyAlignment="1">
      <alignment horizontal="center" vertical="center"/>
    </xf>
    <xf numFmtId="165" fontId="6" fillId="0" borderId="0" xfId="0" applyNumberFormat="1" applyFont="1" applyFill="1" applyAlignment="1">
      <alignment horizontal="center" vertical="center"/>
    </xf>
    <xf numFmtId="165" fontId="3" fillId="0" borderId="0"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readingOrder="2"/>
    </xf>
    <xf numFmtId="165" fontId="5"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6" fillId="0" borderId="0" xfId="1" applyNumberFormat="1" applyFont="1" applyAlignment="1">
      <alignment horizontal="center" vertical="center"/>
    </xf>
    <xf numFmtId="165" fontId="6" fillId="0" borderId="0" xfId="1" applyNumberFormat="1" applyFont="1" applyFill="1" applyAlignment="1">
      <alignment horizontal="center" vertical="center"/>
    </xf>
    <xf numFmtId="165" fontId="3" fillId="0" borderId="0" xfId="1" applyNumberFormat="1" applyFont="1" applyFill="1" applyAlignment="1">
      <alignment horizontal="right" vertical="center"/>
    </xf>
    <xf numFmtId="165" fontId="6" fillId="0" borderId="0" xfId="1" applyNumberFormat="1" applyFont="1" applyFill="1" applyAlignment="1">
      <alignment horizontal="center" vertical="center" readingOrder="2"/>
    </xf>
    <xf numFmtId="165" fontId="6" fillId="0" borderId="0" xfId="1" applyNumberFormat="1" applyFont="1" applyFill="1" applyAlignment="1">
      <alignment horizontal="right" vertical="center" readingOrder="2"/>
    </xf>
    <xf numFmtId="165" fontId="3" fillId="0" borderId="0" xfId="1" applyNumberFormat="1" applyFont="1" applyAlignment="1">
      <alignment horizontal="center" vertical="center"/>
    </xf>
    <xf numFmtId="165" fontId="3" fillId="0" borderId="0" xfId="1" applyNumberFormat="1" applyFont="1" applyFill="1" applyBorder="1" applyAlignment="1" applyProtection="1">
      <alignment horizontal="center" vertical="center"/>
      <protection locked="0"/>
    </xf>
    <xf numFmtId="165" fontId="3" fillId="0" borderId="0" xfId="1" applyNumberFormat="1" applyFont="1" applyFill="1" applyBorder="1" applyAlignment="1" applyProtection="1">
      <alignment horizontal="right" vertical="center"/>
      <protection locked="0"/>
    </xf>
    <xf numFmtId="165" fontId="3" fillId="0" borderId="0" xfId="1" applyNumberFormat="1" applyFont="1" applyFill="1" applyBorder="1" applyAlignment="1">
      <alignment horizontal="center" vertical="center" wrapText="1" readingOrder="2"/>
    </xf>
    <xf numFmtId="165" fontId="3" fillId="0" borderId="6" xfId="1" applyNumberFormat="1" applyFont="1" applyFill="1" applyBorder="1" applyAlignment="1">
      <alignment horizontal="right" vertical="center" wrapText="1" readingOrder="2"/>
    </xf>
    <xf numFmtId="165" fontId="6" fillId="0" borderId="0" xfId="1" applyNumberFormat="1" applyFont="1" applyFill="1" applyBorder="1" applyAlignment="1">
      <alignment horizontal="right" vertical="center" readingOrder="2"/>
    </xf>
    <xf numFmtId="165" fontId="3" fillId="0" borderId="0" xfId="0" applyNumberFormat="1" applyFont="1" applyAlignment="1">
      <alignment readingOrder="2"/>
    </xf>
    <xf numFmtId="165" fontId="3" fillId="0" borderId="0" xfId="0" applyNumberFormat="1" applyFont="1" applyAlignment="1">
      <alignment horizontal="center"/>
    </xf>
    <xf numFmtId="165" fontId="3" fillId="0" borderId="0" xfId="0" applyNumberFormat="1" applyFont="1" applyAlignment="1">
      <alignment vertical="top" readingOrder="2"/>
    </xf>
    <xf numFmtId="165" fontId="6" fillId="0" borderId="0" xfId="1" applyNumberFormat="1" applyFont="1" applyFill="1" applyBorder="1" applyAlignment="1">
      <alignment horizontal="right" vertical="top" readingOrder="2"/>
    </xf>
    <xf numFmtId="165" fontId="3" fillId="0" borderId="0" xfId="0" applyNumberFormat="1" applyFont="1" applyAlignment="1">
      <alignment vertical="top"/>
    </xf>
    <xf numFmtId="165" fontId="3" fillId="0" borderId="0" xfId="0" applyNumberFormat="1" applyFont="1" applyAlignment="1">
      <alignment horizontal="center" vertical="top"/>
    </xf>
    <xf numFmtId="165" fontId="3" fillId="0" borderId="6" xfId="0" applyNumberFormat="1" applyFont="1" applyBorder="1" applyAlignment="1">
      <alignment horizontal="center" vertical="top"/>
    </xf>
    <xf numFmtId="165" fontId="3" fillId="0" borderId="6" xfId="0" applyNumberFormat="1" applyFont="1" applyBorder="1" applyAlignment="1">
      <alignment horizontal="center" vertical="top" wrapText="1"/>
    </xf>
    <xf numFmtId="165" fontId="3" fillId="0" borderId="0" xfId="0" applyNumberFormat="1" applyFont="1" applyBorder="1" applyAlignment="1">
      <alignment vertical="center"/>
    </xf>
    <xf numFmtId="165" fontId="3" fillId="3" borderId="0" xfId="0" applyNumberFormat="1" applyFont="1" applyFill="1"/>
    <xf numFmtId="0" fontId="9" fillId="0" borderId="0" xfId="1" applyFont="1" applyFill="1" applyAlignment="1">
      <alignment vertical="center" readingOrder="2"/>
    </xf>
    <xf numFmtId="49" fontId="6" fillId="0" borderId="0" xfId="1" applyNumberFormat="1" applyFont="1" applyFill="1" applyAlignment="1">
      <alignment horizontal="left" readingOrder="2"/>
    </xf>
    <xf numFmtId="0" fontId="6" fillId="0" borderId="0" xfId="1" applyFont="1" applyFill="1" applyBorder="1" applyAlignment="1">
      <alignment horizontal="right" readingOrder="2"/>
    </xf>
    <xf numFmtId="0" fontId="3" fillId="0" borderId="0" xfId="1" applyFont="1" applyFill="1" applyBorder="1" applyAlignment="1">
      <alignment horizontal="right" readingOrder="2"/>
    </xf>
    <xf numFmtId="0" fontId="3" fillId="0" borderId="0" xfId="0" applyFont="1" applyAlignment="1"/>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Alignment="1">
      <alignment horizontal="right" readingOrder="2"/>
    </xf>
    <xf numFmtId="0" fontId="3" fillId="0" borderId="0" xfId="0" applyFont="1" applyBorder="1" applyAlignment="1"/>
    <xf numFmtId="0" fontId="3" fillId="0" borderId="0" xfId="0" applyFont="1" applyAlignment="1">
      <alignment wrapText="1"/>
    </xf>
    <xf numFmtId="0" fontId="6" fillId="0" borderId="0" xfId="0" applyFont="1" applyAlignment="1">
      <alignment horizontal="right" wrapText="1"/>
    </xf>
    <xf numFmtId="49" fontId="6" fillId="0" borderId="0" xfId="1" applyNumberFormat="1" applyFont="1" applyFill="1" applyAlignment="1">
      <alignment horizontal="left" vertical="center" readingOrder="2"/>
    </xf>
    <xf numFmtId="0" fontId="3" fillId="0" borderId="0" xfId="0" applyFont="1" applyAlignment="1">
      <alignment horizontal="right" vertical="center" wrapText="1"/>
    </xf>
    <xf numFmtId="49" fontId="6" fillId="0" borderId="0" xfId="1" applyNumberFormat="1" applyFont="1" applyFill="1" applyAlignment="1">
      <alignment horizontal="right" vertical="center" readingOrder="2"/>
    </xf>
    <xf numFmtId="0" fontId="16" fillId="0" borderId="0" xfId="1" applyFont="1" applyFill="1" applyAlignment="1">
      <alignment horizontal="right" vertical="center" readingOrder="2"/>
    </xf>
    <xf numFmtId="0" fontId="18" fillId="0" borderId="0" xfId="1" applyFont="1" applyFill="1" applyAlignment="1">
      <alignment vertical="center" readingOrder="2"/>
    </xf>
    <xf numFmtId="0" fontId="3" fillId="0" borderId="0" xfId="1" applyFont="1" applyFill="1" applyBorder="1" applyAlignment="1">
      <alignment horizontal="right" vertical="center" readingOrder="2"/>
    </xf>
    <xf numFmtId="0" fontId="3" fillId="0" borderId="0" xfId="1" applyFont="1" applyFill="1" applyAlignment="1">
      <alignment vertical="center" readingOrder="2"/>
    </xf>
    <xf numFmtId="0" fontId="3" fillId="0" borderId="0" xfId="1" applyFont="1" applyFill="1" applyAlignment="1">
      <alignment horizontal="center" vertical="center" readingOrder="2"/>
    </xf>
    <xf numFmtId="0" fontId="3" fillId="0" borderId="0" xfId="1" applyFont="1" applyFill="1" applyBorder="1" applyAlignment="1">
      <alignment vertical="center" readingOrder="2"/>
    </xf>
    <xf numFmtId="0" fontId="6" fillId="0" borderId="0" xfId="1" applyFont="1" applyFill="1" applyAlignment="1">
      <alignment horizontal="right" vertical="center" readingOrder="2"/>
    </xf>
    <xf numFmtId="164" fontId="6" fillId="0" borderId="0" xfId="1" applyNumberFormat="1" applyFont="1" applyFill="1" applyAlignment="1">
      <alignment horizontal="center" vertical="center"/>
    </xf>
    <xf numFmtId="164" fontId="3" fillId="0" borderId="0" xfId="1" applyNumberFormat="1" applyFont="1" applyFill="1"/>
    <xf numFmtId="165" fontId="14" fillId="0" borderId="0" xfId="1" applyNumberFormat="1" applyFont="1" applyFill="1" applyAlignment="1">
      <alignment horizontal="center" vertical="center" readingOrder="2"/>
    </xf>
    <xf numFmtId="0" fontId="14" fillId="0" borderId="0" xfId="1" applyFont="1" applyFill="1" applyAlignment="1">
      <alignment vertical="center" readingOrder="2"/>
    </xf>
    <xf numFmtId="164" fontId="13" fillId="0" borderId="0" xfId="1" applyNumberFormat="1" applyFont="1" applyFill="1" applyAlignment="1">
      <alignment readingOrder="2"/>
    </xf>
    <xf numFmtId="164" fontId="7" fillId="0" borderId="0" xfId="1" applyNumberFormat="1" applyFont="1" applyFill="1"/>
    <xf numFmtId="0" fontId="19" fillId="0" borderId="0" xfId="1" applyFont="1" applyFill="1" applyAlignment="1">
      <alignment horizontal="center" vertical="center" readingOrder="2"/>
    </xf>
    <xf numFmtId="0" fontId="7" fillId="0" borderId="0" xfId="1" applyFont="1" applyFill="1" applyBorder="1" applyAlignment="1">
      <alignment horizontal="center" vertical="center" readingOrder="2"/>
    </xf>
    <xf numFmtId="165" fontId="8" fillId="0" borderId="0" xfId="1" applyNumberFormat="1" applyFont="1" applyFill="1" applyAlignment="1">
      <alignment horizontal="center" vertical="center" readingOrder="2"/>
    </xf>
    <xf numFmtId="0" fontId="8" fillId="0" borderId="0" xfId="1" applyFont="1" applyFill="1" applyAlignment="1">
      <alignment vertical="center" readingOrder="2"/>
    </xf>
    <xf numFmtId="0" fontId="19" fillId="0" borderId="0" xfId="1" applyFont="1" applyFill="1" applyAlignment="1">
      <alignment vertical="center" readingOrder="2"/>
    </xf>
    <xf numFmtId="164" fontId="13" fillId="0" borderId="0" xfId="1" applyNumberFormat="1" applyFont="1" applyFill="1" applyAlignment="1">
      <alignment horizontal="center" vertical="center"/>
    </xf>
    <xf numFmtId="165" fontId="7" fillId="0" borderId="0" xfId="1" applyNumberFormat="1" applyFont="1" applyFill="1"/>
    <xf numFmtId="164" fontId="7" fillId="0" borderId="0" xfId="1" applyNumberFormat="1" applyFont="1" applyFill="1" applyAlignment="1">
      <alignment horizontal="center" vertical="center"/>
    </xf>
    <xf numFmtId="165" fontId="7" fillId="0" borderId="0" xfId="1" applyNumberFormat="1" applyFont="1" applyFill="1" applyAlignment="1">
      <alignment horizontal="center"/>
    </xf>
    <xf numFmtId="165" fontId="7" fillId="0" borderId="4" xfId="1" applyNumberFormat="1" applyFont="1" applyFill="1" applyBorder="1" applyAlignment="1">
      <alignment horizontal="center" vertical="center" readingOrder="2"/>
    </xf>
    <xf numFmtId="165" fontId="7" fillId="0" borderId="1" xfId="1" applyNumberFormat="1" applyFont="1" applyFill="1" applyBorder="1" applyAlignment="1">
      <alignment horizontal="center" vertical="center" readingOrder="2"/>
    </xf>
    <xf numFmtId="165" fontId="7" fillId="0" borderId="5" xfId="1" applyNumberFormat="1" applyFont="1" applyFill="1" applyBorder="1" applyAlignment="1">
      <alignment horizontal="center" vertical="center" readingOrder="2"/>
    </xf>
    <xf numFmtId="165" fontId="7" fillId="0" borderId="7" xfId="1" applyNumberFormat="1" applyFont="1" applyFill="1" applyBorder="1" applyAlignment="1">
      <alignment horizontal="center" vertical="center" readingOrder="2"/>
    </xf>
    <xf numFmtId="164" fontId="7" fillId="0" borderId="0" xfId="1" applyNumberFormat="1" applyFont="1" applyFill="1" applyAlignment="1">
      <alignment horizontal="center"/>
    </xf>
    <xf numFmtId="49" fontId="7" fillId="0" borderId="6" xfId="1" applyNumberFormat="1" applyFont="1" applyFill="1" applyBorder="1" applyAlignment="1">
      <alignment horizontal="center" vertical="center" readingOrder="2"/>
    </xf>
    <xf numFmtId="49" fontId="7" fillId="0" borderId="0" xfId="1" applyNumberFormat="1" applyFont="1" applyFill="1" applyAlignment="1">
      <alignment horizontal="center" vertical="center" readingOrder="2"/>
    </xf>
    <xf numFmtId="0" fontId="7" fillId="0" borderId="0" xfId="0" applyFont="1" applyAlignment="1">
      <alignment horizontal="right" wrapText="1" readingOrder="2"/>
    </xf>
    <xf numFmtId="165" fontId="8" fillId="0" borderId="0" xfId="1" applyNumberFormat="1" applyFont="1" applyFill="1" applyAlignment="1">
      <alignment vertical="center" readingOrder="2"/>
    </xf>
    <xf numFmtId="165" fontId="7" fillId="2" borderId="6" xfId="1" applyNumberFormat="1" applyFont="1" applyFill="1" applyBorder="1" applyAlignment="1">
      <alignment horizontal="center" vertical="center" readingOrder="2"/>
    </xf>
    <xf numFmtId="165" fontId="19" fillId="0" borderId="0" xfId="1" applyNumberFormat="1" applyFont="1" applyFill="1" applyAlignment="1">
      <alignment horizontal="center" vertical="center" readingOrder="2"/>
    </xf>
    <xf numFmtId="165" fontId="19" fillId="0" borderId="0" xfId="1" applyNumberFormat="1" applyFont="1" applyFill="1" applyAlignment="1">
      <alignment vertical="center" readingOrder="2"/>
    </xf>
    <xf numFmtId="165" fontId="13" fillId="0" borderId="0" xfId="1" applyNumberFormat="1" applyFont="1" applyFill="1" applyAlignment="1">
      <alignment readingOrder="2"/>
    </xf>
    <xf numFmtId="164" fontId="13" fillId="0" borderId="0" xfId="1" applyNumberFormat="1" applyFont="1" applyFill="1"/>
    <xf numFmtId="165" fontId="13" fillId="0" borderId="0" xfId="1" applyNumberFormat="1" applyFont="1" applyFill="1"/>
    <xf numFmtId="164" fontId="6" fillId="0" borderId="0" xfId="1" applyNumberFormat="1" applyFont="1" applyFill="1"/>
    <xf numFmtId="165" fontId="6" fillId="0" borderId="0" xfId="1" applyNumberFormat="1" applyFont="1" applyFill="1"/>
    <xf numFmtId="165" fontId="3" fillId="0" borderId="0" xfId="1" applyNumberFormat="1" applyFont="1" applyFill="1"/>
    <xf numFmtId="0" fontId="3" fillId="0" borderId="0" xfId="0" applyFont="1" applyAlignment="1">
      <alignment horizontal="right" wrapText="1"/>
    </xf>
    <xf numFmtId="0" fontId="6" fillId="0" borderId="0" xfId="0" applyFont="1" applyFill="1" applyAlignment="1">
      <alignment horizontal="right" wrapText="1"/>
    </xf>
    <xf numFmtId="165" fontId="6" fillId="0" borderId="0" xfId="1" applyNumberFormat="1" applyFont="1" applyFill="1" applyBorder="1" applyAlignment="1">
      <alignment horizontal="center" vertical="center"/>
    </xf>
    <xf numFmtId="165" fontId="6" fillId="0" borderId="0" xfId="1" applyNumberFormat="1" applyFont="1" applyFill="1" applyBorder="1" applyAlignment="1">
      <alignment horizontal="center" vertical="center" textRotation="90" wrapText="1"/>
    </xf>
    <xf numFmtId="165" fontId="6" fillId="0" borderId="6" xfId="1" applyNumberFormat="1" applyFont="1" applyFill="1" applyBorder="1" applyAlignment="1">
      <alignment horizontal="center" vertical="center" wrapText="1"/>
    </xf>
    <xf numFmtId="165" fontId="6" fillId="0" borderId="0" xfId="1" applyNumberFormat="1" applyFont="1" applyFill="1" applyBorder="1" applyAlignment="1">
      <alignment horizontal="center" vertical="center" wrapText="1"/>
    </xf>
    <xf numFmtId="165" fontId="9" fillId="0" borderId="0" xfId="1" applyNumberFormat="1" applyFont="1" applyFill="1" applyAlignment="1">
      <alignment horizontal="center" vertical="center" readingOrder="2"/>
    </xf>
    <xf numFmtId="165" fontId="3" fillId="0" borderId="0" xfId="0" applyNumberFormat="1" applyFont="1" applyBorder="1" applyAlignment="1">
      <alignment horizontal="center"/>
    </xf>
    <xf numFmtId="165" fontId="6" fillId="0" borderId="0" xfId="0" applyNumberFormat="1" applyFont="1" applyAlignment="1">
      <alignment readingOrder="2"/>
    </xf>
    <xf numFmtId="165" fontId="6" fillId="0" borderId="0" xfId="0" applyNumberFormat="1" applyFont="1"/>
    <xf numFmtId="165" fontId="6" fillId="0" borderId="0" xfId="0" applyNumberFormat="1" applyFont="1" applyFill="1" applyBorder="1" applyAlignment="1">
      <alignment horizontal="right" vertical="center" readingOrder="2"/>
    </xf>
    <xf numFmtId="3" fontId="9" fillId="0" borderId="0" xfId="1" applyNumberFormat="1" applyFont="1" applyFill="1" applyAlignment="1">
      <alignment horizontal="center" vertical="center" readingOrder="2"/>
    </xf>
    <xf numFmtId="3" fontId="6" fillId="0" borderId="0" xfId="0" applyNumberFormat="1" applyFont="1" applyBorder="1" applyAlignment="1">
      <alignment horizontal="center" vertical="center" readingOrder="2"/>
    </xf>
    <xf numFmtId="3" fontId="6" fillId="0" borderId="0" xfId="0" applyNumberFormat="1" applyFont="1" applyBorder="1" applyAlignment="1">
      <alignment horizontal="right" vertical="center" textRotation="135" readingOrder="2"/>
    </xf>
    <xf numFmtId="3" fontId="6" fillId="0" borderId="0" xfId="0" applyNumberFormat="1" applyFont="1" applyFill="1" applyBorder="1" applyAlignment="1">
      <alignment horizontal="center" readingOrder="2"/>
    </xf>
    <xf numFmtId="3" fontId="6" fillId="0" borderId="0" xfId="0" applyNumberFormat="1" applyFont="1" applyAlignment="1">
      <alignment horizontal="right" readingOrder="2"/>
    </xf>
    <xf numFmtId="3" fontId="6" fillId="0" borderId="0" xfId="0" applyNumberFormat="1" applyFont="1" applyAlignment="1">
      <alignment readingOrder="2"/>
    </xf>
    <xf numFmtId="3" fontId="6" fillId="0" borderId="0" xfId="0" applyNumberFormat="1" applyFont="1" applyFill="1" applyBorder="1" applyAlignment="1">
      <alignment horizontal="center" vertical="center" wrapText="1" readingOrder="2"/>
    </xf>
    <xf numFmtId="164" fontId="6" fillId="0" borderId="8" xfId="0" applyNumberFormat="1" applyFont="1" applyFill="1" applyBorder="1" applyAlignment="1">
      <alignment horizontal="center" vertical="center" readingOrder="2"/>
    </xf>
    <xf numFmtId="164" fontId="6" fillId="0" borderId="0" xfId="0" applyNumberFormat="1" applyFont="1" applyFill="1" applyBorder="1" applyAlignment="1">
      <alignment horizontal="center" vertical="center" readingOrder="2"/>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64" fontId="6" fillId="0" borderId="0" xfId="0" applyNumberFormat="1" applyFont="1" applyFill="1" applyAlignment="1">
      <alignment horizontal="center" vertical="center" readingOrder="2"/>
    </xf>
    <xf numFmtId="0" fontId="6" fillId="0" borderId="0" xfId="0" applyFont="1" applyAlignment="1">
      <alignment horizontal="center" vertical="center" readingOrder="2"/>
    </xf>
    <xf numFmtId="0" fontId="13" fillId="0" borderId="0" xfId="0" applyFont="1" applyFill="1" applyBorder="1" applyAlignment="1">
      <alignment wrapText="1"/>
    </xf>
    <xf numFmtId="0" fontId="11" fillId="3" borderId="0" xfId="0" applyFont="1" applyFill="1" applyAlignment="1">
      <alignment horizontal="right" vertical="center"/>
    </xf>
    <xf numFmtId="164"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horizontal="center" vertical="center"/>
    </xf>
    <xf numFmtId="0" fontId="23" fillId="3" borderId="0" xfId="1" applyFont="1" applyFill="1" applyBorder="1" applyAlignment="1">
      <alignment horizontal="right" vertical="center" readingOrder="2"/>
    </xf>
    <xf numFmtId="0" fontId="22" fillId="3" borderId="0" xfId="1" applyFont="1" applyFill="1" applyBorder="1" applyAlignment="1">
      <alignment horizontal="right" vertical="center" readingOrder="2"/>
    </xf>
    <xf numFmtId="0" fontId="23" fillId="3" borderId="0" xfId="1" applyFont="1" applyFill="1" applyBorder="1" applyAlignment="1">
      <alignment vertical="center" readingOrder="2"/>
    </xf>
    <xf numFmtId="0" fontId="21" fillId="3" borderId="12" xfId="0" applyFont="1" applyFill="1" applyBorder="1"/>
    <xf numFmtId="0" fontId="22" fillId="3" borderId="10" xfId="0" applyFont="1" applyFill="1" applyBorder="1"/>
    <xf numFmtId="0" fontId="21" fillId="3" borderId="11" xfId="1" applyFont="1" applyFill="1" applyBorder="1" applyAlignment="1">
      <alignment horizontal="right" vertical="center" readingOrder="2"/>
    </xf>
    <xf numFmtId="0" fontId="21" fillId="3" borderId="15" xfId="1" applyFont="1" applyFill="1" applyBorder="1" applyAlignment="1">
      <alignment horizontal="right" vertical="center" readingOrder="2"/>
    </xf>
    <xf numFmtId="0" fontId="23" fillId="3" borderId="2" xfId="1" applyFont="1" applyFill="1" applyBorder="1" applyAlignment="1">
      <alignment horizontal="right" vertical="center" readingOrder="2"/>
    </xf>
    <xf numFmtId="0" fontId="22" fillId="3" borderId="2" xfId="1" applyFont="1" applyFill="1" applyBorder="1" applyAlignment="1">
      <alignment horizontal="right" vertical="center" readingOrder="2"/>
    </xf>
    <xf numFmtId="0" fontId="23" fillId="3" borderId="2" xfId="1" applyFont="1" applyFill="1" applyBorder="1" applyAlignment="1">
      <alignment vertical="center" readingOrder="2"/>
    </xf>
    <xf numFmtId="0" fontId="3" fillId="3" borderId="13" xfId="0" applyFont="1" applyFill="1" applyBorder="1"/>
    <xf numFmtId="0" fontId="6" fillId="3" borderId="14" xfId="1" applyFont="1" applyFill="1" applyBorder="1" applyAlignment="1">
      <alignment vertical="center" readingOrder="2"/>
    </xf>
    <xf numFmtId="0" fontId="6" fillId="3" borderId="16" xfId="1" applyFont="1" applyFill="1" applyBorder="1" applyAlignment="1">
      <alignment vertical="center" readingOrder="2"/>
    </xf>
    <xf numFmtId="0" fontId="6" fillId="0" borderId="0" xfId="0" applyFont="1"/>
    <xf numFmtId="0" fontId="6" fillId="0" borderId="0" xfId="0" applyFont="1" applyBorder="1" applyAlignment="1">
      <alignment wrapText="1"/>
    </xf>
    <xf numFmtId="0" fontId="6" fillId="0" borderId="0" xfId="0" applyFont="1" applyBorder="1" applyAlignment="1">
      <alignment horizontal="center" vertical="center"/>
    </xf>
    <xf numFmtId="165" fontId="10" fillId="3" borderId="0" xfId="0" applyNumberFormat="1" applyFont="1" applyFill="1"/>
    <xf numFmtId="165" fontId="6" fillId="0" borderId="0" xfId="1" applyNumberFormat="1" applyFont="1" applyFill="1" applyAlignment="1">
      <alignment horizontal="right" vertical="center"/>
    </xf>
    <xf numFmtId="165" fontId="6" fillId="0" borderId="0" xfId="1" applyNumberFormat="1" applyFont="1" applyFill="1" applyBorder="1" applyAlignment="1">
      <alignment horizontal="right" vertical="center"/>
    </xf>
    <xf numFmtId="3" fontId="6" fillId="0" borderId="0" xfId="0" applyNumberFormat="1" applyFont="1" applyFill="1" applyBorder="1" applyAlignment="1">
      <alignment horizontal="right" readingOrder="2"/>
    </xf>
    <xf numFmtId="0" fontId="25" fillId="0" borderId="0" xfId="1" applyFont="1" applyFill="1" applyAlignment="1">
      <alignment vertical="center" readingOrder="2"/>
    </xf>
    <xf numFmtId="49" fontId="3" fillId="0" borderId="3" xfId="0" applyNumberFormat="1" applyFont="1" applyBorder="1" applyAlignment="1">
      <alignment horizontal="center" vertical="top"/>
    </xf>
    <xf numFmtId="49" fontId="3" fillId="0" borderId="0" xfId="0" applyNumberFormat="1" applyFont="1" applyAlignment="1">
      <alignment horizontal="center" vertical="top"/>
    </xf>
    <xf numFmtId="165" fontId="3" fillId="0" borderId="0" xfId="0" applyNumberFormat="1" applyFont="1" applyAlignment="1">
      <alignment horizontal="center" vertical="center" readingOrder="2"/>
    </xf>
    <xf numFmtId="165" fontId="6" fillId="0" borderId="0" xfId="1" applyNumberFormat="1" applyFont="1" applyFill="1" applyBorder="1" applyAlignment="1">
      <alignment horizontal="center" vertical="center" readingOrder="2"/>
    </xf>
    <xf numFmtId="165" fontId="6" fillId="0" borderId="2" xfId="0" applyNumberFormat="1" applyFont="1" applyBorder="1" applyAlignment="1"/>
    <xf numFmtId="165" fontId="3" fillId="0" borderId="0" xfId="0" applyNumberFormat="1" applyFont="1" applyBorder="1" applyAlignment="1">
      <alignment horizontal="center" vertical="top"/>
    </xf>
    <xf numFmtId="165" fontId="6" fillId="0" borderId="0" xfId="0" applyNumberFormat="1" applyFont="1" applyBorder="1" applyAlignment="1"/>
    <xf numFmtId="165" fontId="3" fillId="0" borderId="6" xfId="1" applyNumberFormat="1" applyFont="1" applyFill="1" applyBorder="1" applyAlignment="1">
      <alignment horizontal="right" vertical="center" readingOrder="2"/>
    </xf>
    <xf numFmtId="165" fontId="6" fillId="0" borderId="0" xfId="1" applyNumberFormat="1" applyFont="1" applyFill="1" applyBorder="1" applyAlignment="1">
      <alignment horizontal="center" vertical="center"/>
    </xf>
    <xf numFmtId="3" fontId="9" fillId="0" borderId="0" xfId="1" applyNumberFormat="1" applyFont="1" applyFill="1" applyAlignment="1">
      <alignment horizontal="center" vertical="center" readingOrder="2"/>
    </xf>
    <xf numFmtId="0" fontId="16" fillId="0" borderId="0" xfId="1" applyFont="1" applyFill="1" applyAlignment="1">
      <alignment horizontal="left" vertical="center" readingOrder="2"/>
    </xf>
    <xf numFmtId="0" fontId="9" fillId="0" borderId="0" xfId="1" applyFont="1" applyFill="1" applyAlignment="1">
      <alignment horizontal="left" vertical="center" readingOrder="2"/>
    </xf>
    <xf numFmtId="49" fontId="6" fillId="0" borderId="0" xfId="1" applyNumberFormat="1" applyFont="1" applyFill="1" applyBorder="1" applyAlignment="1">
      <alignment horizontal="left" vertical="center" readingOrder="2"/>
    </xf>
    <xf numFmtId="165" fontId="3" fillId="0" borderId="0" xfId="2" applyNumberFormat="1" applyFont="1" applyAlignment="1">
      <alignment horizontal="center" vertical="center"/>
    </xf>
    <xf numFmtId="165" fontId="3" fillId="0" borderId="6" xfId="2" applyNumberFormat="1" applyFont="1" applyFill="1" applyBorder="1" applyAlignment="1">
      <alignment horizontal="center" vertical="center" readingOrder="2"/>
    </xf>
    <xf numFmtId="165" fontId="3" fillId="0" borderId="0" xfId="2" applyNumberFormat="1" applyFont="1" applyFill="1" applyBorder="1" applyAlignment="1">
      <alignment horizontal="center" vertical="center" readingOrder="2"/>
    </xf>
    <xf numFmtId="165" fontId="3" fillId="0" borderId="3" xfId="1" applyNumberFormat="1" applyFont="1" applyFill="1" applyBorder="1" applyAlignment="1">
      <alignment horizontal="center" vertical="center" readingOrder="2"/>
    </xf>
    <xf numFmtId="3" fontId="3" fillId="0" borderId="0" xfId="0" applyNumberFormat="1" applyFont="1" applyFill="1" applyBorder="1" applyAlignment="1">
      <alignment horizontal="center" vertical="center" readingOrder="2"/>
    </xf>
    <xf numFmtId="3" fontId="3" fillId="0" borderId="6" xfId="0" applyNumberFormat="1" applyFont="1" applyBorder="1" applyAlignment="1">
      <alignment horizontal="center" vertical="center"/>
    </xf>
    <xf numFmtId="3" fontId="3" fillId="0" borderId="0" xfId="0" applyNumberFormat="1" applyFont="1" applyFill="1" applyAlignment="1">
      <alignment horizontal="center" vertical="center" readingOrder="2"/>
    </xf>
    <xf numFmtId="3" fontId="6" fillId="0" borderId="0" xfId="0" applyNumberFormat="1" applyFont="1" applyFill="1" applyBorder="1" applyAlignment="1">
      <alignment horizontal="center" vertical="center" readingOrder="2"/>
    </xf>
    <xf numFmtId="3" fontId="6" fillId="0" borderId="0" xfId="0" applyNumberFormat="1" applyFont="1" applyBorder="1" applyAlignment="1">
      <alignment horizontal="center" vertical="center"/>
    </xf>
    <xf numFmtId="3" fontId="6" fillId="0" borderId="0" xfId="0" applyNumberFormat="1" applyFont="1" applyAlignment="1">
      <alignment horizontal="center" vertical="center"/>
    </xf>
    <xf numFmtId="165" fontId="3" fillId="0" borderId="6" xfId="0" applyNumberFormat="1" applyFont="1" applyBorder="1" applyAlignment="1">
      <alignment horizontal="center" vertical="center"/>
    </xf>
    <xf numFmtId="165" fontId="3" fillId="0" borderId="8" xfId="0" applyNumberFormat="1" applyFont="1" applyBorder="1" applyAlignment="1">
      <alignment horizontal="center" vertical="center"/>
    </xf>
    <xf numFmtId="0" fontId="6" fillId="0" borderId="0" xfId="0" applyFont="1" applyAlignment="1">
      <alignment horizontal="center" vertical="center"/>
    </xf>
    <xf numFmtId="164" fontId="3" fillId="0" borderId="0" xfId="0" applyNumberFormat="1" applyFont="1" applyFill="1" applyAlignment="1">
      <alignment horizontal="right" readingOrder="2"/>
    </xf>
    <xf numFmtId="165"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1" applyFont="1" applyFill="1" applyBorder="1" applyAlignment="1">
      <alignment horizontal="center" vertical="center" readingOrder="2"/>
    </xf>
    <xf numFmtId="165" fontId="3" fillId="0" borderId="3" xfId="0" applyNumberFormat="1" applyFont="1" applyBorder="1" applyAlignment="1">
      <alignment horizontal="center" vertical="center"/>
    </xf>
    <xf numFmtId="165" fontId="9" fillId="0" borderId="0" xfId="1" applyNumberFormat="1" applyFont="1" applyFill="1" applyAlignment="1">
      <alignment horizontal="center" vertical="center" readingOrder="2"/>
    </xf>
    <xf numFmtId="0" fontId="6" fillId="0" borderId="0" xfId="0" applyFont="1" applyAlignment="1">
      <alignment horizontal="center" vertical="center"/>
    </xf>
    <xf numFmtId="164" fontId="6" fillId="0" borderId="0" xfId="0" applyNumberFormat="1" applyFont="1" applyFill="1" applyBorder="1" applyAlignment="1">
      <alignment horizontal="center" vertical="center"/>
    </xf>
    <xf numFmtId="0" fontId="6" fillId="0" borderId="0" xfId="0" applyFont="1" applyFill="1" applyAlignment="1">
      <alignment horizontal="right" readingOrder="2"/>
    </xf>
    <xf numFmtId="164" fontId="3" fillId="0" borderId="0" xfId="0" applyNumberFormat="1" applyFont="1" applyFill="1" applyAlignment="1">
      <alignment horizontal="right" readingOrder="2"/>
    </xf>
    <xf numFmtId="0" fontId="6" fillId="0" borderId="0" xfId="0" applyFont="1" applyFill="1" applyAlignment="1">
      <alignment horizontal="right"/>
    </xf>
    <xf numFmtId="164" fontId="3" fillId="0" borderId="0" xfId="0" applyNumberFormat="1" applyFont="1" applyFill="1" applyAlignment="1">
      <alignment horizontal="right"/>
    </xf>
    <xf numFmtId="0" fontId="6" fillId="0" borderId="0" xfId="0" applyFont="1" applyAlignment="1">
      <alignment horizontal="center"/>
    </xf>
    <xf numFmtId="164" fontId="6" fillId="0" borderId="0" xfId="0" applyNumberFormat="1" applyFont="1" applyFill="1" applyBorder="1" applyAlignment="1">
      <alignment horizontal="center" vertical="center" readingOrder="2"/>
    </xf>
    <xf numFmtId="0" fontId="3" fillId="0" borderId="0" xfId="1" applyFont="1" applyFill="1" applyBorder="1" applyAlignment="1">
      <alignment horizontal="center" vertical="center" readingOrder="2"/>
    </xf>
    <xf numFmtId="0" fontId="3" fillId="0" borderId="0" xfId="1" applyFont="1" applyFill="1" applyAlignment="1">
      <alignment horizontal="center" vertical="center" readingOrder="2"/>
    </xf>
    <xf numFmtId="0" fontId="6" fillId="0" borderId="0" xfId="1" applyFont="1" applyFill="1" applyAlignment="1">
      <alignment horizontal="center" vertical="center" readingOrder="2"/>
    </xf>
    <xf numFmtId="165" fontId="3" fillId="0" borderId="0" xfId="1" applyNumberFormat="1" applyFont="1" applyFill="1" applyBorder="1" applyAlignment="1">
      <alignment horizontal="center" vertical="center" readingOrder="2"/>
    </xf>
    <xf numFmtId="164" fontId="6" fillId="0" borderId="0" xfId="0" applyNumberFormat="1" applyFont="1" applyFill="1" applyBorder="1" applyAlignment="1">
      <alignment horizontal="center" vertical="center" readingOrder="2"/>
    </xf>
    <xf numFmtId="3" fontId="6" fillId="0" borderId="0" xfId="0" applyNumberFormat="1" applyFont="1" applyBorder="1" applyAlignment="1">
      <alignment readingOrder="2"/>
    </xf>
    <xf numFmtId="1" fontId="3" fillId="0" borderId="0" xfId="1" applyNumberFormat="1" applyFont="1" applyFill="1" applyBorder="1" applyAlignment="1">
      <alignment horizontal="center" vertical="center" readingOrder="2"/>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1" applyFont="1" applyFill="1" applyBorder="1" applyAlignment="1">
      <alignment horizontal="center" vertical="center" readingOrder="2"/>
    </xf>
    <xf numFmtId="0" fontId="3" fillId="0" borderId="0" xfId="1" applyFont="1" applyFill="1" applyAlignment="1">
      <alignment horizontal="center" vertical="center" readingOrder="2"/>
    </xf>
    <xf numFmtId="0" fontId="6" fillId="0" borderId="0" xfId="1" applyFont="1" applyFill="1" applyAlignment="1">
      <alignment horizontal="center" vertical="center" readingOrder="2"/>
    </xf>
    <xf numFmtId="165" fontId="3" fillId="0" borderId="0" xfId="1" applyNumberFormat="1" applyFont="1" applyFill="1" applyBorder="1" applyAlignment="1">
      <alignment horizontal="center" vertical="center" readingOrder="2"/>
    </xf>
    <xf numFmtId="165" fontId="6" fillId="0" borderId="8" xfId="1" applyNumberFormat="1" applyFont="1" applyFill="1" applyBorder="1" applyAlignment="1">
      <alignment horizontal="center" vertical="center" readingOrder="2"/>
    </xf>
    <xf numFmtId="167" fontId="6" fillId="0" borderId="0" xfId="2" applyNumberFormat="1" applyFont="1" applyAlignment="1">
      <alignment horizontal="center" vertical="center"/>
    </xf>
    <xf numFmtId="165" fontId="6" fillId="0" borderId="0" xfId="2" applyNumberFormat="1" applyFont="1" applyAlignment="1">
      <alignment horizontal="center" vertical="center"/>
    </xf>
    <xf numFmtId="49" fontId="6" fillId="0" borderId="8" xfId="1" applyNumberFormat="1" applyFont="1" applyFill="1" applyBorder="1" applyAlignment="1">
      <alignment horizontal="center" vertical="center" readingOrder="2"/>
    </xf>
    <xf numFmtId="49" fontId="3" fillId="0" borderId="0" xfId="2" applyNumberFormat="1" applyFont="1" applyAlignment="1">
      <alignment horizontal="center" vertical="center"/>
    </xf>
    <xf numFmtId="0" fontId="3" fillId="0" borderId="0" xfId="1" applyFont="1" applyFill="1" applyBorder="1" applyAlignment="1">
      <alignment horizontal="center" vertical="center" readingOrder="2"/>
    </xf>
    <xf numFmtId="0" fontId="3" fillId="0" borderId="0" xfId="1" applyFont="1" applyFill="1" applyAlignment="1">
      <alignment horizontal="center" vertical="center" readingOrder="2"/>
    </xf>
    <xf numFmtId="0" fontId="6" fillId="0" borderId="0" xfId="1" applyFont="1" applyFill="1" applyAlignment="1">
      <alignment horizontal="center" vertical="center" readingOrder="2"/>
    </xf>
    <xf numFmtId="165" fontId="3" fillId="0" borderId="0" xfId="1" applyNumberFormat="1" applyFont="1" applyFill="1" applyBorder="1" applyAlignment="1">
      <alignment horizontal="center" vertical="center" readingOrder="2"/>
    </xf>
    <xf numFmtId="0" fontId="6" fillId="0" borderId="0" xfId="0" applyFont="1" applyFill="1" applyBorder="1" applyAlignment="1">
      <alignment horizontal="right" readingOrder="2"/>
    </xf>
    <xf numFmtId="164" fontId="6" fillId="0" borderId="0" xfId="0" applyNumberFormat="1" applyFont="1" applyFill="1" applyBorder="1" applyAlignment="1">
      <alignment horizontal="right" readingOrder="2"/>
    </xf>
    <xf numFmtId="164" fontId="6" fillId="0" borderId="0" xfId="0" applyNumberFormat="1" applyFont="1" applyFill="1" applyBorder="1" applyAlignment="1">
      <alignment horizontal="right" vertical="center" readingOrder="2"/>
    </xf>
    <xf numFmtId="0" fontId="27" fillId="0" borderId="0" xfId="0" applyFont="1" applyFill="1" applyBorder="1" applyAlignment="1">
      <alignment horizontal="right" readingOrder="2"/>
    </xf>
    <xf numFmtId="0" fontId="27" fillId="0" borderId="0" xfId="0" applyFont="1" applyAlignment="1">
      <alignment horizontal="center"/>
    </xf>
    <xf numFmtId="0" fontId="27" fillId="0" borderId="0" xfId="0" applyFont="1" applyFill="1" applyBorder="1" applyAlignment="1">
      <alignment horizontal="center" vertical="center"/>
    </xf>
    <xf numFmtId="164" fontId="27" fillId="0" borderId="0" xfId="0" applyNumberFormat="1" applyFont="1" applyFill="1" applyBorder="1" applyAlignment="1">
      <alignment horizontal="center" vertical="center"/>
    </xf>
    <xf numFmtId="0" fontId="27" fillId="0" borderId="0" xfId="0" applyFont="1" applyAlignment="1">
      <alignment horizontal="center" vertical="center"/>
    </xf>
    <xf numFmtId="164" fontId="28" fillId="0" borderId="0" xfId="0" applyNumberFormat="1" applyFont="1" applyFill="1" applyBorder="1" applyAlignment="1">
      <alignment horizontal="center" vertical="center"/>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right" readingOrder="2"/>
    </xf>
    <xf numFmtId="0" fontId="28" fillId="0" borderId="0" xfId="0" applyFont="1" applyFill="1" applyBorder="1" applyAlignment="1">
      <alignment horizontal="right" vertical="center"/>
    </xf>
    <xf numFmtId="3" fontId="28" fillId="0" borderId="0" xfId="0" applyNumberFormat="1" applyFont="1" applyAlignment="1">
      <alignment horizontal="center" vertical="center"/>
    </xf>
    <xf numFmtId="0" fontId="28" fillId="0" borderId="0" xfId="0" applyFont="1" applyFill="1" applyAlignment="1">
      <alignment horizontal="center" vertical="center"/>
    </xf>
    <xf numFmtId="0" fontId="27" fillId="0" borderId="0" xfId="0" applyFont="1" applyFill="1" applyBorder="1" applyAlignment="1">
      <alignment horizontal="right" vertical="center"/>
    </xf>
    <xf numFmtId="164" fontId="27" fillId="0" borderId="8" xfId="0" applyNumberFormat="1" applyFont="1" applyFill="1" applyBorder="1" applyAlignment="1">
      <alignment horizontal="center" vertical="center"/>
    </xf>
    <xf numFmtId="0" fontId="29" fillId="0" borderId="0" xfId="0" applyFont="1" applyAlignment="1">
      <alignment horizontal="center" vertical="center"/>
    </xf>
    <xf numFmtId="3" fontId="31" fillId="0" borderId="0" xfId="0" applyNumberFormat="1" applyFont="1" applyFill="1" applyAlignment="1">
      <alignment horizontal="center" vertical="center"/>
    </xf>
    <xf numFmtId="3" fontId="31" fillId="0" borderId="0" xfId="0" applyNumberFormat="1" applyFont="1" applyFill="1" applyBorder="1" applyAlignment="1">
      <alignment horizontal="right" vertical="center"/>
    </xf>
    <xf numFmtId="3" fontId="31" fillId="0" borderId="0" xfId="0" applyNumberFormat="1" applyFont="1" applyFill="1" applyBorder="1" applyAlignment="1">
      <alignment horizontal="center" vertical="center"/>
    </xf>
    <xf numFmtId="3" fontId="31" fillId="0" borderId="0" xfId="0" applyNumberFormat="1" applyFont="1" applyAlignment="1">
      <alignment horizontal="center" vertical="center"/>
    </xf>
    <xf numFmtId="164" fontId="31" fillId="0" borderId="0" xfId="0" applyNumberFormat="1" applyFont="1" applyFill="1" applyBorder="1" applyAlignment="1">
      <alignment horizontal="center" vertical="center"/>
    </xf>
    <xf numFmtId="164" fontId="31" fillId="0" borderId="0" xfId="0" applyNumberFormat="1" applyFont="1" applyFill="1" applyBorder="1" applyAlignment="1">
      <alignment horizontal="right" vertical="center"/>
    </xf>
    <xf numFmtId="0" fontId="31" fillId="0" borderId="0" xfId="0" applyFont="1" applyFill="1" applyAlignment="1">
      <alignment horizontal="center" vertical="center"/>
    </xf>
    <xf numFmtId="3" fontId="31" fillId="0" borderId="0" xfId="0" applyNumberFormat="1" applyFont="1" applyBorder="1" applyAlignment="1">
      <alignment horizontal="right" vertical="center" readingOrder="2"/>
    </xf>
    <xf numFmtId="0" fontId="31" fillId="0" borderId="0" xfId="0" applyFont="1" applyFill="1" applyBorder="1" applyAlignment="1">
      <alignment horizontal="right" vertical="center" readingOrder="2"/>
    </xf>
    <xf numFmtId="0" fontId="31" fillId="0" borderId="0" xfId="0" applyFont="1" applyFill="1" applyBorder="1" applyAlignment="1">
      <alignment horizontal="right" vertical="center" wrapText="1" readingOrder="2"/>
    </xf>
    <xf numFmtId="0" fontId="9" fillId="0" borderId="0" xfId="1" applyFont="1" applyFill="1" applyAlignment="1">
      <alignment horizontal="center" vertical="center" readingOrder="2"/>
    </xf>
    <xf numFmtId="0" fontId="6" fillId="0" borderId="0" xfId="0" applyFont="1" applyFill="1" applyAlignment="1">
      <alignment horizontal="right" vertical="center" readingOrder="2"/>
    </xf>
    <xf numFmtId="164" fontId="6" fillId="0" borderId="0" xfId="0" applyNumberFormat="1" applyFont="1" applyFill="1" applyAlignment="1">
      <alignment horizontal="right" vertical="center" readingOrder="2"/>
    </xf>
    <xf numFmtId="0" fontId="9" fillId="0" borderId="0" xfId="1" applyFont="1" applyFill="1" applyAlignment="1">
      <alignment horizontal="center" vertical="center" readingOrder="2"/>
    </xf>
    <xf numFmtId="3" fontId="6" fillId="0" borderId="0" xfId="0" applyNumberFormat="1" applyFont="1" applyBorder="1" applyAlignment="1">
      <alignment horizontal="center" vertical="center" readingOrder="2"/>
    </xf>
    <xf numFmtId="3" fontId="9" fillId="0" borderId="0" xfId="1" applyNumberFormat="1" applyFont="1" applyFill="1" applyAlignment="1">
      <alignment horizontal="center" vertical="center" readingOrder="2"/>
    </xf>
    <xf numFmtId="3" fontId="6" fillId="0" borderId="0" xfId="0" applyNumberFormat="1" applyFont="1" applyFill="1" applyBorder="1" applyAlignment="1">
      <alignment horizontal="right" readingOrder="2"/>
    </xf>
    <xf numFmtId="164" fontId="27" fillId="0" borderId="0" xfId="0" applyNumberFormat="1" applyFont="1" applyFill="1" applyBorder="1" applyAlignment="1">
      <alignment horizontal="center" vertical="center"/>
    </xf>
    <xf numFmtId="0" fontId="6" fillId="0" borderId="0" xfId="0" applyFont="1" applyAlignment="1">
      <alignment horizontal="center"/>
    </xf>
    <xf numFmtId="0" fontId="6" fillId="0" borderId="0" xfId="0" applyFont="1" applyFill="1" applyAlignment="1">
      <alignment horizontal="right" vertical="center" readingOrder="2"/>
    </xf>
    <xf numFmtId="164" fontId="6" fillId="0" borderId="0" xfId="0" applyNumberFormat="1" applyFont="1" applyFill="1" applyAlignment="1">
      <alignment horizontal="right" vertical="center" readingOrder="2"/>
    </xf>
    <xf numFmtId="164" fontId="6" fillId="0" borderId="0" xfId="0" applyNumberFormat="1" applyFont="1" applyFill="1" applyBorder="1" applyAlignment="1">
      <alignment horizontal="center" vertical="center" readingOrder="2"/>
    </xf>
    <xf numFmtId="164" fontId="6" fillId="0" borderId="0" xfId="0" applyNumberFormat="1" applyFont="1" applyFill="1" applyAlignment="1">
      <alignment horizontal="center" readingOrder="2"/>
    </xf>
    <xf numFmtId="3" fontId="3" fillId="0" borderId="0" xfId="0" applyNumberFormat="1" applyFont="1" applyBorder="1" applyAlignment="1">
      <alignment horizontal="center" vertical="center" wrapText="1" readingOrder="2"/>
    </xf>
    <xf numFmtId="3" fontId="3" fillId="0" borderId="0" xfId="0" applyNumberFormat="1" applyFont="1" applyFill="1" applyAlignment="1">
      <alignment vertical="center" readingOrder="2"/>
    </xf>
    <xf numFmtId="3" fontId="3" fillId="0" borderId="0" xfId="0" applyNumberFormat="1" applyFont="1" applyFill="1" applyBorder="1" applyAlignment="1">
      <alignment vertical="center" readingOrder="2"/>
    </xf>
    <xf numFmtId="3" fontId="3" fillId="0" borderId="6" xfId="0" applyNumberFormat="1" applyFont="1" applyBorder="1" applyAlignment="1">
      <alignment horizontal="center" vertical="center" readingOrder="2"/>
    </xf>
    <xf numFmtId="3" fontId="3" fillId="0" borderId="6" xfId="0" applyNumberFormat="1" applyFont="1" applyBorder="1" applyAlignment="1">
      <alignment horizontal="center" vertical="center" wrapText="1" readingOrder="2"/>
    </xf>
    <xf numFmtId="3" fontId="6" fillId="0" borderId="8" xfId="0" applyNumberFormat="1" applyFont="1" applyBorder="1" applyAlignment="1">
      <alignment horizontal="center" vertical="center" readingOrder="2"/>
    </xf>
    <xf numFmtId="165" fontId="6" fillId="0" borderId="8" xfId="0" applyNumberFormat="1" applyFont="1" applyFill="1" applyBorder="1" applyAlignment="1">
      <alignment horizontal="center" vertical="center" readingOrder="2"/>
    </xf>
    <xf numFmtId="165" fontId="3" fillId="0" borderId="0" xfId="1" applyNumberFormat="1" applyFont="1" applyFill="1" applyBorder="1" applyAlignment="1">
      <alignment horizontal="center" vertical="center" readingOrder="2"/>
    </xf>
    <xf numFmtId="1" fontId="3" fillId="0" borderId="0" xfId="1" applyNumberFormat="1" applyFont="1" applyFill="1" applyBorder="1" applyAlignment="1">
      <alignment horizontal="right" vertical="center"/>
    </xf>
    <xf numFmtId="1" fontId="3" fillId="0" borderId="0" xfId="1" applyNumberFormat="1" applyFont="1" applyAlignment="1">
      <alignment horizontal="center" vertical="center"/>
    </xf>
    <xf numFmtId="1" fontId="3" fillId="0" borderId="0" xfId="1" applyNumberFormat="1" applyFont="1" applyFill="1" applyBorder="1" applyAlignment="1">
      <alignment horizontal="right" vertical="center" readingOrder="2"/>
    </xf>
    <xf numFmtId="0" fontId="3" fillId="0" borderId="0" xfId="0" applyFont="1" applyFill="1" applyBorder="1" applyAlignment="1">
      <alignment horizontal="right" vertical="center" wrapText="1"/>
    </xf>
    <xf numFmtId="1" fontId="7" fillId="0" borderId="6" xfId="1" applyNumberFormat="1" applyFont="1" applyFill="1" applyBorder="1" applyAlignment="1">
      <alignment horizontal="center" vertical="center" readingOrder="2"/>
    </xf>
    <xf numFmtId="0" fontId="3" fillId="0" borderId="0" xfId="1" applyFont="1" applyFill="1" applyBorder="1" applyAlignment="1">
      <alignment horizontal="center" vertical="center" readingOrder="2"/>
    </xf>
    <xf numFmtId="165" fontId="3" fillId="0" borderId="0" xfId="1" applyNumberFormat="1" applyFont="1" applyFill="1" applyBorder="1" applyAlignment="1">
      <alignment horizontal="center" vertical="center" readingOrder="2"/>
    </xf>
    <xf numFmtId="0" fontId="3" fillId="0" borderId="0" xfId="0" applyFont="1" applyAlignment="1">
      <alignment horizontal="center" vertical="center"/>
    </xf>
    <xf numFmtId="165" fontId="9" fillId="0" borderId="0" xfId="1" applyNumberFormat="1" applyFont="1" applyFill="1" applyAlignment="1">
      <alignment horizontal="center" vertical="center" readingOrder="2"/>
    </xf>
    <xf numFmtId="165" fontId="3" fillId="0" borderId="6" xfId="0" applyNumberFormat="1" applyFont="1" applyBorder="1" applyAlignment="1">
      <alignment horizontal="center"/>
    </xf>
    <xf numFmtId="165" fontId="6" fillId="0" borderId="0" xfId="1" applyNumberFormat="1" applyFont="1" applyFill="1" applyAlignment="1">
      <alignment horizontal="right" vertical="center" readingOrder="2"/>
    </xf>
    <xf numFmtId="165" fontId="3" fillId="0" borderId="0" xfId="0" applyNumberFormat="1" applyFont="1" applyFill="1" applyBorder="1" applyAlignment="1">
      <alignment horizontal="center" vertical="center"/>
    </xf>
    <xf numFmtId="0" fontId="6" fillId="0" borderId="0" xfId="0" applyFont="1" applyAlignment="1">
      <alignment horizontal="center" vertical="center"/>
    </xf>
    <xf numFmtId="0" fontId="30" fillId="0" borderId="0" xfId="1" applyFont="1" applyFill="1" applyAlignment="1">
      <alignment horizontal="center" vertical="center" readingOrder="2"/>
    </xf>
    <xf numFmtId="164" fontId="27" fillId="0" borderId="0" xfId="0" applyNumberFormat="1" applyFont="1" applyFill="1" applyBorder="1" applyAlignment="1">
      <alignment horizontal="center" vertical="center"/>
    </xf>
    <xf numFmtId="0" fontId="6" fillId="0" borderId="0" xfId="0" applyFont="1" applyFill="1" applyAlignment="1">
      <alignment horizontal="right"/>
    </xf>
    <xf numFmtId="164"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right" vertical="center" readingOrder="2"/>
    </xf>
    <xf numFmtId="164" fontId="6" fillId="0" borderId="0" xfId="0" applyNumberFormat="1" applyFont="1" applyFill="1" applyAlignment="1">
      <alignment horizontal="right" vertical="center" readingOrder="2"/>
    </xf>
    <xf numFmtId="0" fontId="6" fillId="0" borderId="0" xfId="0" applyFont="1" applyFill="1" applyAlignment="1">
      <alignment horizontal="right" readingOrder="2"/>
    </xf>
    <xf numFmtId="0" fontId="3" fillId="0" borderId="0" xfId="0" applyFont="1" applyFill="1" applyBorder="1" applyAlignment="1">
      <alignment horizontal="center" vertical="center"/>
    </xf>
    <xf numFmtId="164" fontId="6" fillId="0" borderId="0" xfId="0" applyNumberFormat="1" applyFont="1" applyFill="1" applyBorder="1" applyAlignment="1">
      <alignment vertical="center" readingOrder="2"/>
    </xf>
    <xf numFmtId="0" fontId="6" fillId="0" borderId="0" xfId="0" applyFont="1" applyFill="1" applyBorder="1" applyAlignment="1"/>
    <xf numFmtId="165" fontId="6" fillId="0" borderId="0" xfId="0" applyNumberFormat="1" applyFont="1" applyBorder="1" applyAlignment="1">
      <alignment horizontal="center"/>
    </xf>
    <xf numFmtId="165" fontId="3" fillId="0" borderId="0" xfId="0" applyNumberFormat="1" applyFont="1" applyBorder="1" applyAlignment="1">
      <alignment horizontal="center" vertical="top" wrapText="1"/>
    </xf>
    <xf numFmtId="164" fontId="6" fillId="0" borderId="0" xfId="0" applyNumberFormat="1" applyFont="1" applyFill="1" applyAlignment="1">
      <alignment vertical="center"/>
    </xf>
    <xf numFmtId="0" fontId="6" fillId="0" borderId="6" xfId="0" applyFont="1" applyFill="1" applyBorder="1" applyAlignment="1">
      <alignment horizontal="center" vertical="center"/>
    </xf>
    <xf numFmtId="0" fontId="3" fillId="0" borderId="0" xfId="0" applyFont="1" applyFill="1" applyBorder="1" applyAlignment="1">
      <alignment horizontal="right" vertical="center" indent="1"/>
    </xf>
    <xf numFmtId="0" fontId="6" fillId="0" borderId="0" xfId="0" applyFont="1" applyFill="1" applyBorder="1" applyAlignment="1">
      <alignment horizontal="right" vertical="center" indent="1"/>
    </xf>
    <xf numFmtId="164" fontId="14" fillId="0" borderId="0" xfId="0" applyNumberFormat="1" applyFont="1" applyFill="1" applyAlignment="1">
      <alignment horizontal="center"/>
    </xf>
    <xf numFmtId="0" fontId="9" fillId="0" borderId="0" xfId="1" applyFont="1" applyFill="1" applyAlignment="1">
      <alignment horizontal="center" readingOrder="2"/>
    </xf>
    <xf numFmtId="164" fontId="6" fillId="0" borderId="0" xfId="0" applyNumberFormat="1" applyFont="1" applyFill="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readingOrder="2"/>
    </xf>
    <xf numFmtId="0" fontId="6" fillId="0" borderId="6" xfId="0" applyFont="1" applyFill="1" applyBorder="1" applyAlignment="1">
      <alignment horizontal="center"/>
    </xf>
    <xf numFmtId="3" fontId="6" fillId="0" borderId="6" xfId="0" applyNumberFormat="1" applyFont="1" applyFill="1" applyBorder="1" applyAlignment="1">
      <alignment horizontal="center" vertical="center"/>
    </xf>
    <xf numFmtId="0" fontId="7" fillId="0" borderId="6" xfId="1" applyFont="1" applyFill="1" applyBorder="1" applyAlignment="1">
      <alignment horizontal="center" vertical="center" readingOrder="2"/>
    </xf>
    <xf numFmtId="165" fontId="6" fillId="0" borderId="6" xfId="1" applyNumberFormat="1" applyFont="1" applyFill="1" applyBorder="1" applyAlignment="1">
      <alignment horizontal="center" vertical="center" readingOrder="2"/>
    </xf>
    <xf numFmtId="165" fontId="13" fillId="0" borderId="6" xfId="1" applyNumberFormat="1" applyFont="1" applyFill="1" applyBorder="1" applyAlignment="1">
      <alignment horizontal="center" vertical="center" readingOrder="2"/>
    </xf>
    <xf numFmtId="0" fontId="6" fillId="0" borderId="6" xfId="1" applyFont="1" applyFill="1" applyBorder="1" applyAlignment="1">
      <alignment horizontal="center" vertical="center" readingOrder="2"/>
    </xf>
    <xf numFmtId="0" fontId="6" fillId="0" borderId="6" xfId="1" applyFont="1" applyFill="1" applyBorder="1" applyAlignment="1">
      <alignment horizontal="center" vertical="center" wrapText="1" readingOrder="2"/>
    </xf>
    <xf numFmtId="0" fontId="6" fillId="0" borderId="6" xfId="0" applyFont="1" applyBorder="1" applyAlignment="1">
      <alignment horizontal="center" vertical="center"/>
    </xf>
    <xf numFmtId="165" fontId="6" fillId="0" borderId="0" xfId="0" applyNumberFormat="1" applyFont="1" applyFill="1" applyBorder="1" applyAlignment="1">
      <alignment vertical="center" wrapText="1"/>
    </xf>
    <xf numFmtId="165" fontId="6" fillId="0" borderId="0"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xf>
    <xf numFmtId="165" fontId="6" fillId="0" borderId="6" xfId="0" applyNumberFormat="1" applyFont="1" applyFill="1" applyBorder="1" applyAlignment="1">
      <alignment horizontal="center" vertical="center" wrapText="1"/>
    </xf>
    <xf numFmtId="164" fontId="27" fillId="0" borderId="0" xfId="0" applyNumberFormat="1" applyFont="1" applyFill="1" applyBorder="1" applyAlignment="1">
      <alignment horizontal="right"/>
    </xf>
    <xf numFmtId="164" fontId="27" fillId="0" borderId="0" xfId="0" applyNumberFormat="1" applyFont="1" applyFill="1" applyBorder="1" applyAlignment="1">
      <alignment horizontal="center"/>
    </xf>
    <xf numFmtId="0" fontId="6" fillId="0" borderId="6" xfId="0" applyFont="1" applyFill="1" applyBorder="1" applyAlignment="1">
      <alignment horizontal="center" readingOrder="2"/>
    </xf>
    <xf numFmtId="0" fontId="6" fillId="0" borderId="6" xfId="0" applyFont="1" applyFill="1" applyBorder="1" applyAlignment="1">
      <alignment horizontal="center" vertical="center" wrapText="1"/>
    </xf>
    <xf numFmtId="1" fontId="3" fillId="0" borderId="6" xfId="0" applyNumberFormat="1" applyFont="1" applyFill="1" applyBorder="1" applyAlignment="1">
      <alignment horizontal="center" vertical="center"/>
    </xf>
    <xf numFmtId="171" fontId="3" fillId="0" borderId="0" xfId="0" applyNumberFormat="1" applyFont="1" applyFill="1" applyAlignment="1">
      <alignment horizontal="right" readingOrder="2"/>
    </xf>
    <xf numFmtId="169"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2" fontId="3" fillId="0" borderId="0" xfId="1" applyNumberFormat="1" applyFont="1" applyAlignment="1">
      <alignment horizontal="center" vertical="center"/>
    </xf>
    <xf numFmtId="172" fontId="3" fillId="0" borderId="0" xfId="1" applyNumberFormat="1" applyFont="1" applyAlignment="1">
      <alignment horizontal="center" vertical="center"/>
    </xf>
    <xf numFmtId="173" fontId="3" fillId="0" borderId="0" xfId="1" applyNumberFormat="1" applyFont="1" applyAlignment="1">
      <alignment horizontal="center" vertical="center"/>
    </xf>
    <xf numFmtId="168" fontId="3" fillId="0" borderId="0" xfId="1" applyNumberFormat="1" applyFont="1" applyAlignment="1">
      <alignment horizontal="center" vertical="center"/>
    </xf>
    <xf numFmtId="165" fontId="3" fillId="0" borderId="3"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readingOrder="2"/>
    </xf>
    <xf numFmtId="0" fontId="34" fillId="0" borderId="0" xfId="0" applyFont="1" applyFill="1" applyBorder="1" applyAlignment="1">
      <alignment horizontal="right" vertical="center"/>
    </xf>
    <xf numFmtId="164" fontId="34" fillId="0" borderId="0" xfId="0" applyNumberFormat="1" applyFont="1" applyFill="1" applyBorder="1" applyAlignment="1">
      <alignment horizontal="center" vertical="center" wrapText="1"/>
    </xf>
    <xf numFmtId="0" fontId="34" fillId="0" borderId="0" xfId="0" applyFont="1" applyBorder="1" applyAlignment="1">
      <alignment horizontal="center" vertical="center"/>
    </xf>
    <xf numFmtId="3" fontId="34" fillId="0" borderId="0" xfId="0" applyNumberFormat="1" applyFont="1" applyBorder="1" applyAlignment="1">
      <alignment readingOrder="2"/>
    </xf>
    <xf numFmtId="165" fontId="34" fillId="0" borderId="0" xfId="0" applyNumberFormat="1" applyFont="1" applyFill="1" applyBorder="1" applyAlignment="1">
      <alignment horizontal="center" vertical="center"/>
    </xf>
    <xf numFmtId="165" fontId="34" fillId="0" borderId="0" xfId="1" applyNumberFormat="1" applyFont="1" applyFill="1" applyBorder="1" applyAlignment="1">
      <alignment horizontal="right" vertical="center"/>
    </xf>
    <xf numFmtId="0" fontId="34" fillId="0" borderId="0" xfId="0" applyFont="1"/>
    <xf numFmtId="0" fontId="34" fillId="0" borderId="0" xfId="1" applyFont="1" applyFill="1" applyAlignment="1">
      <alignment vertical="center" readingOrder="2"/>
    </xf>
    <xf numFmtId="0" fontId="34" fillId="0" borderId="0" xfId="1" applyFont="1" applyFill="1" applyAlignment="1">
      <alignment horizontal="center" vertical="center" readingOrder="2"/>
    </xf>
    <xf numFmtId="0" fontId="34" fillId="0" borderId="0" xfId="0" applyFont="1" applyFill="1" applyBorder="1" applyAlignment="1">
      <alignment horizontal="center" vertical="top" wrapText="1"/>
    </xf>
    <xf numFmtId="0" fontId="34" fillId="0" borderId="0" xfId="0" applyFont="1" applyFill="1" applyBorder="1" applyAlignment="1">
      <alignment horizontal="right" vertical="center" readingOrder="2"/>
    </xf>
    <xf numFmtId="164" fontId="34" fillId="0" borderId="0" xfId="0" applyNumberFormat="1" applyFont="1" applyFill="1" applyAlignment="1">
      <alignment horizontal="center" vertical="center"/>
    </xf>
    <xf numFmtId="165" fontId="3" fillId="0" borderId="0" xfId="0" applyNumberFormat="1" applyFont="1" applyAlignment="1">
      <alignment horizontal="right"/>
    </xf>
    <xf numFmtId="165" fontId="6" fillId="0" borderId="0" xfId="0" applyNumberFormat="1" applyFont="1" applyAlignment="1">
      <alignment horizontal="right"/>
    </xf>
    <xf numFmtId="0" fontId="3" fillId="0" borderId="0" xfId="0" applyFont="1" applyAlignment="1">
      <alignment vertical="center"/>
    </xf>
    <xf numFmtId="0" fontId="19" fillId="0" borderId="0" xfId="1" applyFont="1" applyFill="1" applyAlignment="1">
      <alignment horizontal="center" vertical="center" readingOrder="2"/>
    </xf>
    <xf numFmtId="0" fontId="3" fillId="0" borderId="0" xfId="0" applyFont="1" applyAlignment="1">
      <alignment horizontal="center" vertical="center"/>
    </xf>
    <xf numFmtId="165" fontId="6" fillId="0" borderId="0" xfId="1" applyNumberFormat="1" applyFont="1" applyFill="1" applyAlignment="1">
      <alignment horizontal="right" vertical="center" readingOrder="2"/>
    </xf>
    <xf numFmtId="165" fontId="6" fillId="0" borderId="0" xfId="1" applyNumberFormat="1" applyFont="1" applyFill="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Alignment="1">
      <alignment horizontal="center"/>
    </xf>
    <xf numFmtId="164" fontId="6" fillId="0" borderId="0" xfId="0" applyNumberFormat="1" applyFont="1" applyFill="1" applyAlignment="1">
      <alignment horizontal="center"/>
    </xf>
    <xf numFmtId="0" fontId="3" fillId="0" borderId="0" xfId="0" applyFont="1" applyAlignment="1">
      <alignment horizontal="center" vertical="center"/>
    </xf>
    <xf numFmtId="165" fontId="13" fillId="0" borderId="0" xfId="1" applyNumberFormat="1" applyFont="1" applyFill="1" applyAlignment="1">
      <alignment horizontal="center" vertical="center" readingOrder="2"/>
    </xf>
    <xf numFmtId="165" fontId="13" fillId="0" borderId="8" xfId="1" applyNumberFormat="1" applyFont="1" applyFill="1" applyBorder="1" applyAlignment="1">
      <alignment horizontal="center" vertical="center" readingOrder="2"/>
    </xf>
    <xf numFmtId="0" fontId="7" fillId="0" borderId="0" xfId="1" applyFont="1" applyFill="1" applyAlignment="1">
      <alignment horizontal="right" vertical="center" indent="1" readingOrder="2"/>
    </xf>
    <xf numFmtId="0" fontId="13" fillId="0" borderId="0" xfId="1" applyFont="1" applyFill="1" applyAlignment="1">
      <alignment horizontal="right" vertical="center" indent="1" readingOrder="2"/>
    </xf>
    <xf numFmtId="0" fontId="6" fillId="0" borderId="0" xfId="1" applyFont="1" applyFill="1" applyBorder="1" applyAlignment="1">
      <alignment vertical="center" readingOrder="2"/>
    </xf>
    <xf numFmtId="165"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readingOrder="2"/>
    </xf>
    <xf numFmtId="1" fontId="6" fillId="0" borderId="8" xfId="0" applyNumberFormat="1" applyFont="1" applyFill="1" applyBorder="1" applyAlignment="1">
      <alignment horizontal="center" vertical="center"/>
    </xf>
    <xf numFmtId="0" fontId="3" fillId="0" borderId="0" xfId="0" applyFont="1" applyFill="1" applyBorder="1" applyAlignment="1">
      <alignment horizontal="right" vertical="center" indent="1" readingOrder="2"/>
    </xf>
    <xf numFmtId="0" fontId="3" fillId="0" borderId="0" xfId="0" applyFont="1" applyAlignment="1">
      <alignment horizontal="right" vertical="center" indent="1" readingOrder="2"/>
    </xf>
    <xf numFmtId="0" fontId="6" fillId="0" borderId="0" xfId="0" applyFont="1" applyFill="1" applyBorder="1" applyAlignment="1">
      <alignment horizontal="right" vertical="center" indent="1" readingOrder="2"/>
    </xf>
    <xf numFmtId="3" fontId="3" fillId="0" borderId="0" xfId="0" applyNumberFormat="1" applyFont="1" applyFill="1" applyBorder="1" applyAlignment="1">
      <alignment horizontal="right" vertical="center" indent="1" readingOrder="2"/>
    </xf>
    <xf numFmtId="3" fontId="6" fillId="0" borderId="0" xfId="0" applyNumberFormat="1" applyFont="1" applyBorder="1" applyAlignment="1">
      <alignment horizontal="right" vertical="center" indent="1" readingOrder="2"/>
    </xf>
    <xf numFmtId="165" fontId="3" fillId="0" borderId="0" xfId="0" applyNumberFormat="1" applyFont="1" applyFill="1" applyBorder="1" applyAlignment="1">
      <alignment horizontal="right" vertical="center" indent="1"/>
    </xf>
    <xf numFmtId="165" fontId="3" fillId="0" borderId="0" xfId="0" applyNumberFormat="1" applyFont="1" applyFill="1" applyBorder="1" applyAlignment="1">
      <alignment horizontal="right" vertical="center" indent="1" readingOrder="2"/>
    </xf>
    <xf numFmtId="165" fontId="6" fillId="0" borderId="0" xfId="0" applyNumberFormat="1" applyFont="1" applyFill="1" applyBorder="1" applyAlignment="1">
      <alignment horizontal="right" vertical="center" indent="1"/>
    </xf>
    <xf numFmtId="165" fontId="3" fillId="0" borderId="0" xfId="1" applyNumberFormat="1" applyFont="1" applyFill="1" applyBorder="1" applyAlignment="1" applyProtection="1">
      <alignment horizontal="right" vertical="center" indent="1"/>
      <protection locked="0"/>
    </xf>
    <xf numFmtId="165" fontId="3" fillId="0" borderId="0" xfId="1" applyNumberFormat="1" applyFont="1" applyFill="1" applyBorder="1" applyAlignment="1">
      <alignment horizontal="right" vertical="center" indent="1"/>
    </xf>
    <xf numFmtId="1" fontId="3" fillId="0" borderId="0" xfId="1" applyNumberFormat="1" applyFont="1" applyFill="1" applyBorder="1" applyAlignment="1">
      <alignment horizontal="right" vertical="center" indent="1"/>
    </xf>
    <xf numFmtId="165" fontId="6" fillId="0" borderId="0" xfId="1" applyNumberFormat="1" applyFont="1" applyFill="1" applyBorder="1" applyAlignment="1">
      <alignment horizontal="right" vertical="center" indent="1"/>
    </xf>
    <xf numFmtId="165" fontId="6" fillId="0" borderId="0" xfId="1" applyNumberFormat="1" applyFont="1" applyFill="1" applyBorder="1" applyAlignment="1">
      <alignment horizontal="right" vertical="center" indent="1" readingOrder="2"/>
    </xf>
    <xf numFmtId="0" fontId="3" fillId="0" borderId="0" xfId="0" applyFont="1" applyAlignment="1">
      <alignment horizontal="right" vertical="center" wrapText="1" indent="1"/>
    </xf>
    <xf numFmtId="0" fontId="3" fillId="0" borderId="0" xfId="0" applyFont="1" applyAlignment="1">
      <alignment horizontal="right" wrapText="1" indent="1"/>
    </xf>
    <xf numFmtId="0" fontId="6" fillId="0" borderId="0" xfId="0" applyFont="1" applyFill="1" applyAlignment="1">
      <alignment horizontal="right" indent="1" readingOrder="2"/>
    </xf>
    <xf numFmtId="0" fontId="3" fillId="0" borderId="0" xfId="0" applyFont="1" applyAlignment="1">
      <alignment horizontal="right" indent="1"/>
    </xf>
    <xf numFmtId="164" fontId="6" fillId="0" borderId="9" xfId="0" applyNumberFormat="1" applyFont="1" applyBorder="1" applyAlignment="1">
      <alignment horizontal="center"/>
    </xf>
    <xf numFmtId="0" fontId="6" fillId="0" borderId="0" xfId="0" applyFont="1" applyFill="1" applyBorder="1" applyAlignment="1">
      <alignment horizontal="right"/>
    </xf>
    <xf numFmtId="164" fontId="6" fillId="0" borderId="8" xfId="0" applyNumberFormat="1" applyFont="1" applyFill="1" applyBorder="1" applyAlignment="1">
      <alignment horizontal="center" readingOrder="2"/>
    </xf>
    <xf numFmtId="0" fontId="6" fillId="0" borderId="0" xfId="0" applyFont="1" applyFill="1" applyAlignment="1">
      <alignment horizontal="center"/>
    </xf>
    <xf numFmtId="0" fontId="6" fillId="0" borderId="0" xfId="0" applyFont="1" applyFill="1" applyBorder="1" applyAlignment="1">
      <alignment horizontal="right" indent="1"/>
    </xf>
    <xf numFmtId="0" fontId="6" fillId="0" borderId="0" xfId="0" applyFont="1" applyAlignment="1">
      <alignment horizontal="right" wrapText="1" indent="1"/>
    </xf>
    <xf numFmtId="0" fontId="6" fillId="0" borderId="0" xfId="0" applyFont="1" applyAlignment="1">
      <alignment horizontal="right" indent="1"/>
    </xf>
    <xf numFmtId="0" fontId="6" fillId="0" borderId="0" xfId="0" applyFont="1" applyFill="1" applyAlignment="1">
      <alignment horizontal="right" vertical="center" indent="1" readingOrder="2"/>
    </xf>
    <xf numFmtId="0" fontId="3" fillId="0" borderId="0" xfId="0" applyFont="1" applyAlignment="1">
      <alignment horizontal="right" vertical="center"/>
    </xf>
    <xf numFmtId="3" fontId="3" fillId="0" borderId="7" xfId="2"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7" xfId="0" applyNumberFormat="1" applyFont="1" applyBorder="1" applyAlignment="1">
      <alignment horizontal="center"/>
    </xf>
    <xf numFmtId="3" fontId="3" fillId="0" borderId="0" xfId="0" applyNumberFormat="1" applyFont="1" applyAlignment="1">
      <alignment horizontal="center"/>
    </xf>
    <xf numFmtId="3" fontId="3" fillId="0" borderId="6" xfId="0" applyNumberFormat="1" applyFont="1" applyBorder="1" applyAlignment="1">
      <alignment horizontal="center"/>
    </xf>
    <xf numFmtId="3" fontId="3" fillId="0" borderId="8" xfId="0" applyNumberFormat="1" applyFont="1" applyBorder="1" applyAlignment="1">
      <alignment horizontal="center"/>
    </xf>
    <xf numFmtId="0" fontId="3" fillId="0" borderId="7" xfId="0" applyFont="1" applyBorder="1" applyAlignment="1"/>
    <xf numFmtId="165" fontId="3" fillId="0" borderId="0" xfId="0" applyNumberFormat="1" applyFont="1" applyFill="1" applyAlignment="1">
      <alignment horizontal="right" vertical="center"/>
    </xf>
    <xf numFmtId="165" fontId="6" fillId="0" borderId="0" xfId="0" applyNumberFormat="1" applyFont="1" applyAlignment="1">
      <alignment horizontal="right" vertical="center" readingOrder="2"/>
    </xf>
    <xf numFmtId="165" fontId="3" fillId="0" borderId="0" xfId="0" applyNumberFormat="1" applyFont="1" applyFill="1" applyBorder="1" applyAlignment="1">
      <alignment vertical="center" wrapText="1" readingOrder="2"/>
    </xf>
    <xf numFmtId="165" fontId="6" fillId="0" borderId="0" xfId="0" applyNumberFormat="1" applyFont="1" applyFill="1" applyBorder="1" applyAlignment="1">
      <alignment horizontal="center" vertical="center" wrapText="1" readingOrder="2"/>
    </xf>
    <xf numFmtId="165" fontId="4" fillId="0" borderId="0" xfId="0" applyNumberFormat="1" applyFont="1" applyFill="1" applyBorder="1" applyAlignment="1">
      <alignment horizontal="center" vertical="top" wrapText="1" readingOrder="2"/>
    </xf>
    <xf numFmtId="165" fontId="4" fillId="0" borderId="0" xfId="0" applyNumberFormat="1" applyFont="1" applyFill="1" applyBorder="1" applyAlignment="1">
      <alignment horizontal="right" vertical="center" wrapText="1" readingOrder="2"/>
    </xf>
    <xf numFmtId="165" fontId="4" fillId="0" borderId="0" xfId="0" applyNumberFormat="1" applyFont="1" applyFill="1" applyBorder="1" applyAlignment="1">
      <alignment horizontal="justify" vertical="center" wrapText="1" readingOrder="2"/>
    </xf>
    <xf numFmtId="165" fontId="3" fillId="0" borderId="0" xfId="0" applyNumberFormat="1" applyFont="1" applyFill="1" applyBorder="1" applyAlignment="1">
      <alignment horizontal="center" vertical="center" wrapText="1" readingOrder="2"/>
    </xf>
    <xf numFmtId="49" fontId="3" fillId="0" borderId="0" xfId="0" applyNumberFormat="1" applyFont="1" applyFill="1" applyBorder="1" applyAlignment="1">
      <alignment horizontal="center" vertical="center" wrapText="1" readingOrder="2"/>
    </xf>
    <xf numFmtId="165" fontId="3" fillId="0" borderId="0" xfId="0" applyNumberFormat="1" applyFont="1" applyFill="1" applyBorder="1" applyAlignment="1">
      <alignment horizontal="justify" vertical="center" wrapText="1" readingOrder="2"/>
    </xf>
    <xf numFmtId="165" fontId="3" fillId="0" borderId="0" xfId="0" applyNumberFormat="1" applyFont="1" applyFill="1" applyBorder="1" applyAlignment="1">
      <alignment vertical="center"/>
    </xf>
    <xf numFmtId="165" fontId="6" fillId="0" borderId="0" xfId="0" applyNumberFormat="1" applyFont="1" applyFill="1" applyBorder="1" applyAlignment="1">
      <alignment vertical="center" wrapText="1" readingOrder="2"/>
    </xf>
    <xf numFmtId="0" fontId="3" fillId="0" borderId="0" xfId="3" applyFont="1" applyAlignment="1">
      <alignment horizontal="center" vertical="center"/>
    </xf>
    <xf numFmtId="0" fontId="6" fillId="0" borderId="6" xfId="3" applyFont="1" applyBorder="1" applyAlignment="1">
      <alignment horizontal="center" vertical="center"/>
    </xf>
    <xf numFmtId="0" fontId="6" fillId="0" borderId="0" xfId="3" applyFont="1" applyBorder="1" applyAlignment="1">
      <alignment horizontal="center" vertical="center" readingOrder="2"/>
    </xf>
    <xf numFmtId="0" fontId="6" fillId="0" borderId="6" xfId="3" applyFont="1" applyBorder="1" applyAlignment="1">
      <alignment horizontal="center" vertical="center" wrapText="1"/>
    </xf>
    <xf numFmtId="3" fontId="6" fillId="0" borderId="0" xfId="3" applyNumberFormat="1" applyFont="1" applyBorder="1" applyAlignment="1">
      <alignment horizontal="center" vertical="center"/>
    </xf>
    <xf numFmtId="0" fontId="13" fillId="0" borderId="0" xfId="3" applyFont="1"/>
    <xf numFmtId="0" fontId="13" fillId="0" borderId="6" xfId="3"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horizontal="center" vertical="center" readingOrder="2"/>
    </xf>
    <xf numFmtId="3" fontId="3" fillId="0" borderId="0" xfId="3" applyNumberFormat="1" applyFont="1" applyBorder="1" applyAlignment="1">
      <alignment horizontal="center" vertical="center"/>
    </xf>
    <xf numFmtId="0" fontId="7" fillId="0" borderId="0" xfId="3" applyFont="1"/>
    <xf numFmtId="174" fontId="3" fillId="0" borderId="0" xfId="3" applyNumberFormat="1" applyFont="1" applyBorder="1" applyAlignment="1">
      <alignment horizontal="center" vertical="center"/>
    </xf>
    <xf numFmtId="3" fontId="3" fillId="0" borderId="0" xfId="4" applyNumberFormat="1" applyFont="1" applyBorder="1" applyAlignment="1">
      <alignment horizontal="center" vertical="center"/>
    </xf>
    <xf numFmtId="0" fontId="7" fillId="0" borderId="0" xfId="3" applyFont="1" applyAlignment="1">
      <alignment horizontal="center"/>
    </xf>
    <xf numFmtId="0" fontId="7" fillId="0" borderId="0" xfId="3" applyFont="1" applyAlignment="1">
      <alignment horizontal="center" vertical="center"/>
    </xf>
    <xf numFmtId="174" fontId="3" fillId="0" borderId="6" xfId="3" applyNumberFormat="1" applyFont="1" applyBorder="1" applyAlignment="1">
      <alignment horizontal="center" vertical="center"/>
    </xf>
    <xf numFmtId="3" fontId="3" fillId="0" borderId="6" xfId="3" applyNumberFormat="1" applyFont="1" applyBorder="1" applyAlignment="1">
      <alignment horizontal="center" vertical="center"/>
    </xf>
    <xf numFmtId="0" fontId="37" fillId="0" borderId="0" xfId="3" applyFont="1"/>
    <xf numFmtId="49" fontId="3" fillId="0" borderId="0" xfId="3" applyNumberFormat="1" applyFont="1" applyBorder="1" applyAlignment="1">
      <alignment horizontal="center" vertical="center"/>
    </xf>
    <xf numFmtId="49" fontId="3" fillId="0" borderId="6" xfId="3" applyNumberFormat="1" applyFont="1" applyBorder="1" applyAlignment="1">
      <alignment horizontal="center" vertical="center"/>
    </xf>
    <xf numFmtId="174" fontId="3" fillId="0" borderId="8" xfId="3" applyNumberFormat="1" applyFont="1" applyBorder="1" applyAlignment="1">
      <alignment horizontal="center" vertical="center"/>
    </xf>
    <xf numFmtId="165" fontId="6" fillId="0" borderId="0" xfId="0" applyNumberFormat="1" applyFont="1" applyFill="1" applyBorder="1" applyAlignment="1">
      <alignment horizontal="right" vertical="center" wrapText="1" readingOrder="2"/>
    </xf>
    <xf numFmtId="165" fontId="3" fillId="0" borderId="0" xfId="0" applyNumberFormat="1" applyFont="1" applyFill="1" applyAlignment="1">
      <alignment vertical="center"/>
    </xf>
    <xf numFmtId="0" fontId="7" fillId="0" borderId="0" xfId="0" applyFont="1"/>
    <xf numFmtId="0" fontId="7" fillId="0" borderId="0" xfId="0" applyFont="1" applyAlignment="1">
      <alignment horizontal="center" vertical="center"/>
    </xf>
    <xf numFmtId="0" fontId="38" fillId="0" borderId="0" xfId="0" applyFont="1" applyAlignment="1">
      <alignment horizontal="center" vertical="center" wrapText="1" readingOrder="1"/>
    </xf>
    <xf numFmtId="0" fontId="38" fillId="0" borderId="0" xfId="0" applyFont="1" applyBorder="1" applyAlignment="1">
      <alignment horizontal="center" vertical="center" wrapText="1" readingOrder="1"/>
    </xf>
    <xf numFmtId="167" fontId="3" fillId="0" borderId="0" xfId="0" applyNumberFormat="1" applyFont="1" applyBorder="1" applyAlignment="1">
      <alignment horizontal="center" vertical="top" wrapText="1" readingOrder="1"/>
    </xf>
    <xf numFmtId="0" fontId="39" fillId="0" borderId="0" xfId="0" applyFont="1" applyBorder="1" applyAlignment="1">
      <alignment horizontal="center" vertical="top" wrapText="1" readingOrder="1"/>
    </xf>
    <xf numFmtId="3" fontId="38" fillId="0" borderId="0" xfId="0" applyNumberFormat="1" applyFont="1" applyAlignment="1">
      <alignment horizontal="center" vertical="center" wrapText="1" readingOrder="1"/>
    </xf>
    <xf numFmtId="0" fontId="7" fillId="0" borderId="0" xfId="0" applyFont="1" applyAlignment="1">
      <alignment vertical="center"/>
    </xf>
    <xf numFmtId="0" fontId="39" fillId="0" borderId="0" xfId="0" applyFont="1" applyBorder="1" applyAlignment="1">
      <alignment horizontal="center" vertical="center" wrapText="1" readingOrder="1"/>
    </xf>
    <xf numFmtId="3" fontId="38" fillId="0" borderId="0" xfId="0" applyNumberFormat="1" applyFont="1" applyBorder="1" applyAlignment="1">
      <alignment horizontal="center" vertical="center" wrapText="1" readingOrder="1"/>
    </xf>
    <xf numFmtId="0" fontId="40" fillId="0" borderId="6" xfId="0" applyFont="1" applyBorder="1" applyAlignment="1">
      <alignment horizontal="center" vertical="center" wrapText="1" readingOrder="1"/>
    </xf>
    <xf numFmtId="167" fontId="6" fillId="0" borderId="6" xfId="0" applyNumberFormat="1" applyFont="1" applyBorder="1" applyAlignment="1">
      <alignment horizontal="center" vertical="center" wrapText="1" readingOrder="1"/>
    </xf>
    <xf numFmtId="165" fontId="6" fillId="0" borderId="0" xfId="0" applyNumberFormat="1" applyFont="1" applyAlignment="1"/>
    <xf numFmtId="0" fontId="3" fillId="0" borderId="0" xfId="3" applyFont="1" applyAlignment="1">
      <alignment horizontal="right" vertical="center" indent="1"/>
    </xf>
    <xf numFmtId="0" fontId="3" fillId="0" borderId="0" xfId="3" applyFont="1" applyAlignment="1">
      <alignment horizontal="right" vertical="top" wrapText="1" indent="1"/>
    </xf>
    <xf numFmtId="0" fontId="3" fillId="0" borderId="0" xfId="0" applyFont="1" applyAlignment="1">
      <alignment horizontal="right" vertical="center" indent="1"/>
    </xf>
    <xf numFmtId="0" fontId="3" fillId="0" borderId="0" xfId="0" applyFont="1" applyAlignment="1">
      <alignment horizontal="right" vertical="top" wrapText="1" indent="1"/>
    </xf>
    <xf numFmtId="0" fontId="6" fillId="0" borderId="0" xfId="0" applyFont="1" applyAlignment="1">
      <alignment horizontal="center" vertical="center"/>
    </xf>
    <xf numFmtId="0" fontId="40" fillId="0" borderId="0" xfId="0" applyFont="1" applyBorder="1" applyAlignment="1">
      <alignment horizontal="center" vertical="center" wrapText="1" readingOrder="1"/>
    </xf>
    <xf numFmtId="49" fontId="3" fillId="0" borderId="0" xfId="0" applyNumberFormat="1" applyFont="1" applyFill="1" applyBorder="1" applyAlignment="1">
      <alignment horizontal="center" vertical="center"/>
    </xf>
    <xf numFmtId="0" fontId="6" fillId="0" borderId="0" xfId="0" applyFont="1" applyAlignment="1">
      <alignment vertical="top" wrapText="1"/>
    </xf>
    <xf numFmtId="3" fontId="6" fillId="0" borderId="8" xfId="0" applyNumberFormat="1" applyFont="1" applyBorder="1" applyAlignment="1">
      <alignment horizontal="center" vertical="center"/>
    </xf>
    <xf numFmtId="165" fontId="6" fillId="0" borderId="0" xfId="0" applyNumberFormat="1" applyFont="1" applyFill="1" applyAlignment="1">
      <alignment horizontal="right" vertical="center"/>
    </xf>
    <xf numFmtId="3" fontId="40" fillId="0" borderId="8" xfId="0" applyNumberFormat="1" applyFont="1" applyBorder="1" applyAlignment="1">
      <alignment horizontal="center" vertical="center" wrapText="1" readingOrder="1"/>
    </xf>
    <xf numFmtId="3" fontId="40" fillId="0" borderId="0" xfId="0" applyNumberFormat="1" applyFont="1" applyBorder="1" applyAlignment="1">
      <alignment horizontal="center" vertical="center" wrapText="1" readingOrder="1"/>
    </xf>
    <xf numFmtId="0" fontId="6" fillId="0" borderId="0" xfId="0" applyFont="1" applyAlignment="1">
      <alignment horizontal="center" vertical="top" wrapText="1"/>
    </xf>
    <xf numFmtId="0" fontId="3" fillId="0" borderId="0" xfId="0" applyFont="1" applyAlignment="1">
      <alignment horizontal="center" vertical="center"/>
    </xf>
    <xf numFmtId="164" fontId="6" fillId="0" borderId="0" xfId="0" applyNumberFormat="1" applyFont="1" applyFill="1" applyBorder="1" applyAlignment="1">
      <alignment horizontal="right" readingOrder="2"/>
    </xf>
    <xf numFmtId="175" fontId="3" fillId="0" borderId="0" xfId="0" applyNumberFormat="1" applyFont="1" applyFill="1" applyBorder="1" applyAlignment="1">
      <alignment horizontal="center" vertical="center" readingOrder="2"/>
    </xf>
    <xf numFmtId="0" fontId="27" fillId="0" borderId="0" xfId="0" applyFont="1" applyAlignment="1">
      <alignment horizontal="center" readingOrder="2"/>
    </xf>
    <xf numFmtId="0" fontId="13" fillId="0" borderId="0" xfId="1" applyFont="1" applyFill="1" applyAlignment="1">
      <alignment horizontal="center" vertical="center" readingOrder="2"/>
    </xf>
    <xf numFmtId="165" fontId="13" fillId="0" borderId="6" xfId="1" applyNumberFormat="1" applyFont="1" applyFill="1" applyBorder="1" applyAlignment="1">
      <alignment horizontal="center" vertical="center" readingOrder="2"/>
    </xf>
    <xf numFmtId="165" fontId="6" fillId="0" borderId="6" xfId="1" applyNumberFormat="1" applyFont="1" applyFill="1" applyBorder="1" applyAlignment="1">
      <alignment horizontal="center" vertical="center" readingOrder="2"/>
    </xf>
    <xf numFmtId="0" fontId="9" fillId="0" borderId="0" xfId="1" applyFont="1" applyFill="1" applyAlignment="1">
      <alignment horizontal="center" vertical="center" readingOrder="2"/>
    </xf>
    <xf numFmtId="0" fontId="19" fillId="0" borderId="0" xfId="1" applyFont="1" applyFill="1" applyAlignment="1">
      <alignment horizontal="center" vertical="center" readingOrder="2"/>
    </xf>
    <xf numFmtId="0" fontId="6" fillId="0" borderId="0" xfId="1" applyFont="1" applyFill="1" applyAlignment="1">
      <alignment horizontal="center" vertical="center" readingOrder="2"/>
    </xf>
    <xf numFmtId="0" fontId="3" fillId="0" borderId="0" xfId="1" applyFont="1" applyFill="1" applyBorder="1" applyAlignment="1">
      <alignment horizontal="center" vertical="center" readingOrder="2"/>
    </xf>
    <xf numFmtId="165" fontId="3" fillId="0" borderId="0" xfId="1" applyNumberFormat="1" applyFont="1" applyFill="1" applyBorder="1" applyAlignment="1">
      <alignment horizontal="center" vertical="center" readingOrder="2"/>
    </xf>
    <xf numFmtId="0" fontId="6" fillId="0" borderId="6" xfId="1" applyFont="1" applyFill="1" applyBorder="1" applyAlignment="1">
      <alignment horizontal="center" vertical="center" readingOrder="2"/>
    </xf>
    <xf numFmtId="0" fontId="3" fillId="0" borderId="0" xfId="1" applyFont="1" applyFill="1" applyBorder="1" applyAlignment="1">
      <alignment horizontal="center" readingOrder="2"/>
    </xf>
    <xf numFmtId="0" fontId="6" fillId="0" borderId="0" xfId="0" applyFont="1" applyAlignment="1">
      <alignment horizontal="right" readingOrder="2"/>
    </xf>
    <xf numFmtId="0" fontId="3" fillId="0" borderId="0" xfId="0" applyFont="1" applyAlignment="1">
      <alignment horizontal="right" wrapText="1"/>
    </xf>
    <xf numFmtId="0" fontId="3" fillId="0" borderId="0" xfId="1" applyFont="1" applyFill="1" applyAlignment="1">
      <alignment horizontal="center" vertical="center" readingOrder="2"/>
    </xf>
    <xf numFmtId="0" fontId="6" fillId="0" borderId="6" xfId="0" applyFont="1" applyBorder="1" applyAlignment="1">
      <alignment horizontal="center"/>
    </xf>
    <xf numFmtId="0" fontId="3" fillId="0" borderId="0" xfId="0" applyFont="1" applyAlignment="1">
      <alignment horizontal="right" vertical="center" wrapText="1"/>
    </xf>
    <xf numFmtId="0" fontId="6" fillId="0" borderId="0" xfId="0" applyFont="1" applyFill="1" applyAlignment="1">
      <alignment horizontal="right" wrapText="1"/>
    </xf>
    <xf numFmtId="0" fontId="3" fillId="0" borderId="0" xfId="0" applyFont="1" applyAlignment="1">
      <alignment horizontal="center" vertical="center"/>
    </xf>
    <xf numFmtId="165" fontId="34" fillId="0" borderId="0" xfId="0" applyNumberFormat="1" applyFont="1" applyAlignment="1">
      <alignment horizontal="right"/>
    </xf>
    <xf numFmtId="165" fontId="6" fillId="0" borderId="0" xfId="0" applyNumberFormat="1" applyFont="1" applyFill="1" applyAlignment="1">
      <alignment horizontal="center"/>
    </xf>
    <xf numFmtId="165" fontId="3" fillId="0" borderId="0"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9" fillId="0" borderId="0" xfId="1" applyNumberFormat="1" applyFont="1" applyFill="1" applyAlignment="1">
      <alignment horizontal="center" vertical="center" readingOrder="2"/>
    </xf>
    <xf numFmtId="165" fontId="6" fillId="0" borderId="6" xfId="0" applyNumberFormat="1" applyFont="1" applyBorder="1" applyAlignment="1">
      <alignment horizontal="center"/>
    </xf>
    <xf numFmtId="165" fontId="3" fillId="0" borderId="0" xfId="0" applyNumberFormat="1" applyFont="1" applyBorder="1" applyAlignment="1">
      <alignment horizontal="center"/>
    </xf>
    <xf numFmtId="165" fontId="3" fillId="0" borderId="10" xfId="0" applyNumberFormat="1" applyFont="1" applyBorder="1" applyAlignment="1">
      <alignment horizontal="center"/>
    </xf>
    <xf numFmtId="165" fontId="3" fillId="0" borderId="6" xfId="0" applyNumberFormat="1" applyFont="1" applyBorder="1" applyAlignment="1">
      <alignment horizontal="center"/>
    </xf>
    <xf numFmtId="165" fontId="6" fillId="0" borderId="0" xfId="1" applyNumberFormat="1" applyFont="1" applyFill="1" applyAlignment="1">
      <alignment horizontal="center" vertical="center" readingOrder="2"/>
    </xf>
    <xf numFmtId="165" fontId="6" fillId="0" borderId="0" xfId="1" applyNumberFormat="1" applyFont="1" applyFill="1" applyAlignment="1">
      <alignment horizontal="right" vertical="center" readingOrder="2"/>
    </xf>
    <xf numFmtId="165" fontId="6" fillId="0" borderId="0" xfId="1" applyNumberFormat="1" applyFont="1" applyFill="1" applyBorder="1" applyAlignment="1">
      <alignment horizontal="center" vertical="center"/>
    </xf>
    <xf numFmtId="165" fontId="6" fillId="0" borderId="6" xfId="1" applyNumberFormat="1" applyFont="1" applyFill="1" applyBorder="1" applyAlignment="1">
      <alignment horizontal="center" vertical="center"/>
    </xf>
    <xf numFmtId="165" fontId="6" fillId="0" borderId="0" xfId="1" applyNumberFormat="1" applyFont="1" applyFill="1" applyBorder="1" applyAlignment="1">
      <alignment horizontal="center" vertical="center" wrapText="1"/>
    </xf>
    <xf numFmtId="165" fontId="6" fillId="0" borderId="6" xfId="1" applyNumberFormat="1" applyFont="1" applyFill="1" applyBorder="1" applyAlignment="1">
      <alignment horizontal="center" vertical="center" wrapText="1"/>
    </xf>
    <xf numFmtId="165" fontId="6" fillId="0" borderId="0" xfId="0" applyNumberFormat="1" applyFont="1" applyBorder="1" applyAlignment="1">
      <alignment horizontal="center" vertical="center"/>
    </xf>
    <xf numFmtId="165" fontId="6" fillId="0" borderId="0" xfId="0" applyNumberFormat="1" applyFont="1" applyFill="1" applyBorder="1" applyAlignment="1">
      <alignment horizontal="right" vertical="center" readingOrder="2"/>
    </xf>
    <xf numFmtId="165" fontId="3" fillId="0" borderId="0" xfId="0" applyNumberFormat="1" applyFont="1" applyFill="1" applyBorder="1" applyAlignment="1">
      <alignment horizontal="right" vertical="center" readingOrder="2"/>
    </xf>
    <xf numFmtId="3" fontId="6" fillId="0" borderId="0" xfId="0" applyNumberFormat="1" applyFont="1" applyAlignment="1">
      <alignment horizontal="center" readingOrder="2"/>
    </xf>
    <xf numFmtId="3" fontId="6" fillId="0" borderId="0" xfId="0" applyNumberFormat="1" applyFont="1" applyBorder="1" applyAlignment="1">
      <alignment horizontal="center" vertical="center" readingOrder="2"/>
    </xf>
    <xf numFmtId="3" fontId="6" fillId="0" borderId="6" xfId="0" applyNumberFormat="1" applyFont="1" applyBorder="1" applyAlignment="1">
      <alignment horizontal="center" vertical="center" readingOrder="2"/>
    </xf>
    <xf numFmtId="3" fontId="33" fillId="0" borderId="0" xfId="0" applyNumberFormat="1" applyFont="1" applyBorder="1" applyAlignment="1">
      <alignment horizontal="center" vertical="center" wrapText="1" readingOrder="2"/>
    </xf>
    <xf numFmtId="3" fontId="33" fillId="0" borderId="6" xfId="0" applyNumberFormat="1" applyFont="1" applyBorder="1" applyAlignment="1">
      <alignment horizontal="center" vertical="center" wrapText="1" readingOrder="2"/>
    </xf>
    <xf numFmtId="3" fontId="6" fillId="0" borderId="6" xfId="0" applyNumberFormat="1" applyFont="1" applyFill="1" applyBorder="1" applyAlignment="1">
      <alignment horizontal="center" vertical="center" wrapText="1" readingOrder="2"/>
    </xf>
    <xf numFmtId="3" fontId="9" fillId="0" borderId="0" xfId="1" applyNumberFormat="1" applyFont="1" applyFill="1" applyAlignment="1">
      <alignment horizontal="center" vertical="center" readingOrder="2"/>
    </xf>
    <xf numFmtId="3" fontId="6" fillId="0" borderId="0" xfId="0" applyNumberFormat="1" applyFont="1" applyFill="1" applyBorder="1" applyAlignment="1">
      <alignment horizontal="right" readingOrder="2"/>
    </xf>
    <xf numFmtId="3" fontId="6" fillId="0" borderId="6" xfId="0" applyNumberFormat="1" applyFont="1" applyFill="1" applyBorder="1" applyAlignment="1">
      <alignment horizontal="center" readingOrder="2"/>
    </xf>
    <xf numFmtId="3" fontId="6" fillId="0" borderId="0" xfId="0" applyNumberFormat="1" applyFont="1" applyFill="1" applyBorder="1" applyAlignment="1">
      <alignment horizontal="center" vertical="center" wrapText="1" readingOrder="2"/>
    </xf>
    <xf numFmtId="3" fontId="32" fillId="0" borderId="6" xfId="0" applyNumberFormat="1" applyFont="1" applyBorder="1" applyAlignment="1">
      <alignment horizontal="center" vertical="center" wrapText="1" readingOrder="2"/>
    </xf>
    <xf numFmtId="0" fontId="36" fillId="0" borderId="0" xfId="0" applyFont="1" applyAlignment="1">
      <alignment horizontal="center" vertical="center"/>
    </xf>
    <xf numFmtId="0" fontId="30" fillId="0" borderId="0" xfId="1" applyFont="1" applyFill="1" applyAlignment="1">
      <alignment horizontal="center" vertical="center" readingOrder="2"/>
    </xf>
    <xf numFmtId="0" fontId="27" fillId="0" borderId="0" xfId="0"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6" xfId="0" applyNumberFormat="1" applyFont="1" applyFill="1" applyBorder="1" applyAlignment="1">
      <alignment horizontal="center"/>
    </xf>
    <xf numFmtId="0" fontId="29" fillId="0" borderId="0" xfId="0" applyFont="1" applyFill="1" applyAlignment="1">
      <alignment horizontal="right" vertical="center" readingOrder="2"/>
    </xf>
    <xf numFmtId="0" fontId="6" fillId="0" borderId="0" xfId="0" applyFont="1" applyFill="1" applyAlignment="1">
      <alignment horizontal="right"/>
    </xf>
    <xf numFmtId="0" fontId="27" fillId="0" borderId="7" xfId="0" applyFont="1" applyFill="1" applyBorder="1" applyAlignment="1">
      <alignment horizontal="center" vertical="center"/>
    </xf>
    <xf numFmtId="164" fontId="27" fillId="0" borderId="6" xfId="0" applyNumberFormat="1" applyFont="1" applyFill="1" applyBorder="1" applyAlignment="1">
      <alignment horizontal="center" vertical="center"/>
    </xf>
    <xf numFmtId="0" fontId="6" fillId="0" borderId="0" xfId="0" applyFont="1" applyAlignment="1">
      <alignment horizontal="center"/>
    </xf>
    <xf numFmtId="0" fontId="3" fillId="0" borderId="6" xfId="0" applyFont="1" applyFill="1" applyBorder="1" applyAlignment="1">
      <alignment horizontal="center" vertical="center" readingOrder="2"/>
    </xf>
    <xf numFmtId="0" fontId="6" fillId="0" borderId="6" xfId="0" applyFont="1" applyFill="1" applyBorder="1" applyAlignment="1">
      <alignment horizontal="center" readingOrder="2"/>
    </xf>
    <xf numFmtId="0" fontId="6" fillId="0" borderId="0" xfId="0" applyFont="1" applyFill="1" applyBorder="1" applyAlignment="1">
      <alignment horizontal="right" readingOrder="2"/>
    </xf>
    <xf numFmtId="164" fontId="6" fillId="0" borderId="0" xfId="0" applyNumberFormat="1" applyFont="1" applyFill="1" applyBorder="1" applyAlignment="1">
      <alignment horizontal="right" readingOrder="2"/>
    </xf>
    <xf numFmtId="0" fontId="6" fillId="0" borderId="0" xfId="0" applyFont="1" applyFill="1" applyAlignment="1">
      <alignment horizontal="right" vertical="center" readingOrder="2"/>
    </xf>
    <xf numFmtId="164" fontId="6" fillId="0" borderId="0" xfId="0" applyNumberFormat="1" applyFont="1" applyFill="1" applyAlignment="1">
      <alignment horizontal="right" vertical="center" readingOrder="2"/>
    </xf>
    <xf numFmtId="164" fontId="6" fillId="0" borderId="0" xfId="0" applyNumberFormat="1" applyFont="1" applyFill="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right" indent="1" readingOrder="2"/>
    </xf>
    <xf numFmtId="164" fontId="6" fillId="0" borderId="0" xfId="0" applyNumberFormat="1" applyFont="1" applyFill="1" applyAlignment="1">
      <alignment horizontal="right" indent="1" readingOrder="2"/>
    </xf>
    <xf numFmtId="0" fontId="6" fillId="0" borderId="0" xfId="0" applyFont="1" applyFill="1" applyBorder="1" applyAlignment="1">
      <alignment horizontal="center" vertical="center"/>
    </xf>
    <xf numFmtId="164"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164" fontId="6" fillId="0" borderId="0" xfId="0" applyNumberFormat="1" applyFont="1" applyFill="1" applyAlignment="1">
      <alignment horizontal="right"/>
    </xf>
    <xf numFmtId="0" fontId="9" fillId="0" borderId="0" xfId="1" applyFont="1" applyFill="1" applyAlignment="1">
      <alignment horizontal="center" readingOrder="2"/>
    </xf>
    <xf numFmtId="0" fontId="13" fillId="0" borderId="6" xfId="0" applyFont="1" applyFill="1" applyBorder="1" applyAlignment="1">
      <alignment horizontal="center" wrapText="1"/>
    </xf>
    <xf numFmtId="0" fontId="6" fillId="0" borderId="0" xfId="0" applyFont="1" applyFill="1" applyAlignment="1">
      <alignment horizontal="right" vertical="center" indent="1" readingOrder="2"/>
    </xf>
    <xf numFmtId="164" fontId="6" fillId="0" borderId="0" xfId="0" applyNumberFormat="1" applyFont="1" applyFill="1" applyAlignment="1">
      <alignment horizontal="right" vertical="center" indent="1" readingOrder="2"/>
    </xf>
    <xf numFmtId="0" fontId="7" fillId="0" borderId="0" xfId="0" applyFont="1" applyFill="1" applyBorder="1" applyAlignment="1">
      <alignment horizontal="center" vertical="center" wrapText="1"/>
    </xf>
    <xf numFmtId="0" fontId="13" fillId="0" borderId="6" xfId="0" applyFont="1" applyFill="1" applyBorder="1" applyAlignment="1">
      <alignment horizontal="center"/>
    </xf>
    <xf numFmtId="165" fontId="6" fillId="0" borderId="0" xfId="0" applyNumberFormat="1" applyFont="1" applyAlignment="1">
      <alignment horizontal="center"/>
    </xf>
    <xf numFmtId="164" fontId="6" fillId="0" borderId="0" xfId="0" applyNumberFormat="1" applyFont="1" applyFill="1" applyAlignment="1">
      <alignment horizontal="center"/>
    </xf>
    <xf numFmtId="0" fontId="6"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6"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6" fillId="0" borderId="6" xfId="0" applyFont="1" applyFill="1" applyBorder="1" applyAlignment="1">
      <alignment horizontal="right" wrapText="1"/>
    </xf>
    <xf numFmtId="164" fontId="6" fillId="0" borderId="0" xfId="0" applyNumberFormat="1" applyFont="1" applyFill="1" applyBorder="1" applyAlignment="1">
      <alignment horizontal="right" vertical="center" readingOrder="2"/>
    </xf>
    <xf numFmtId="164" fontId="6" fillId="0" borderId="0" xfId="0" applyNumberFormat="1" applyFont="1" applyFill="1" applyAlignment="1">
      <alignment horizontal="center" readingOrder="2"/>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cellXfs>
  <cellStyles count="5">
    <cellStyle name="Comma" xfId="2" builtinId="3"/>
    <cellStyle name="Comma 2" xfId="4"/>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unet.seo.ir/docunet/loader.aspx?cmd=common/downloader&amp;referenceFlag=5&amp;attachmentId=1562448"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wnloader&amp;referenceFlag=5&amp;atta"/>
    </sheetNames>
    <definedNames>
      <definedName name="CheckBox20_Click"/>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65"/>
  <sheetViews>
    <sheetView rightToLeft="1" tabSelected="1" view="pageBreakPreview" topLeftCell="A31" zoomScale="110" zoomScaleSheetLayoutView="110" workbookViewId="0">
      <selection activeCell="K36" sqref="K36"/>
    </sheetView>
  </sheetViews>
  <sheetFormatPr defaultRowHeight="20.25"/>
  <cols>
    <col min="1" max="1" width="30.7109375" style="195" customWidth="1"/>
    <col min="2" max="2" width="1.7109375" style="195" customWidth="1"/>
    <col min="3" max="3" width="10.42578125" style="195" customWidth="1"/>
    <col min="4" max="4" width="1.5703125" style="195" customWidth="1"/>
    <col min="5" max="5" width="9.140625" style="195" customWidth="1"/>
    <col min="6" max="6" width="2.28515625" style="195" customWidth="1"/>
    <col min="7" max="7" width="10.85546875" style="226" customWidth="1"/>
    <col min="8" max="8" width="1.85546875" style="226" customWidth="1"/>
    <col min="9" max="9" width="11.85546875" style="226" customWidth="1"/>
    <col min="10" max="10" width="2" style="226" customWidth="1"/>
    <col min="11" max="11" width="12.85546875" style="226" customWidth="1"/>
    <col min="12" max="12" width="1.28515625" style="195" customWidth="1"/>
    <col min="13" max="15" width="10.42578125" style="195" customWidth="1"/>
    <col min="16" max="16" width="31.85546875" style="195" customWidth="1"/>
    <col min="17" max="17" width="10.42578125" style="195" customWidth="1"/>
    <col min="18" max="18" width="12.28515625" style="195" customWidth="1"/>
    <col min="19" max="19" width="14" style="195" customWidth="1"/>
    <col min="20" max="16384" width="9.140625" style="195"/>
  </cols>
  <sheetData>
    <row r="1" spans="1:17" ht="18.75" customHeight="1">
      <c r="A1" s="584" t="s">
        <v>290</v>
      </c>
      <c r="B1" s="584"/>
      <c r="C1" s="584"/>
      <c r="D1" s="584"/>
      <c r="E1" s="584"/>
      <c r="F1" s="584"/>
      <c r="G1" s="584"/>
      <c r="H1" s="584"/>
      <c r="I1" s="584"/>
      <c r="J1" s="584"/>
      <c r="K1" s="584"/>
      <c r="L1" s="584"/>
      <c r="M1" s="173"/>
      <c r="N1" s="173"/>
      <c r="O1" s="173"/>
      <c r="P1" s="173"/>
      <c r="Q1" s="194"/>
    </row>
    <row r="2" spans="1:17" ht="18.75" customHeight="1">
      <c r="A2" s="584" t="s">
        <v>122</v>
      </c>
      <c r="B2" s="584"/>
      <c r="C2" s="584"/>
      <c r="D2" s="584"/>
      <c r="E2" s="584"/>
      <c r="F2" s="584"/>
      <c r="G2" s="584"/>
      <c r="H2" s="584"/>
      <c r="I2" s="584"/>
      <c r="J2" s="584"/>
      <c r="K2" s="584"/>
      <c r="L2" s="584"/>
      <c r="M2" s="173"/>
      <c r="N2" s="173"/>
      <c r="O2" s="173"/>
      <c r="P2" s="173"/>
      <c r="Q2" s="194"/>
    </row>
    <row r="3" spans="1:17" ht="18.75" customHeight="1">
      <c r="A3" s="584" t="s">
        <v>352</v>
      </c>
      <c r="B3" s="584"/>
      <c r="C3" s="584"/>
      <c r="D3" s="584"/>
      <c r="E3" s="584"/>
      <c r="F3" s="584"/>
      <c r="G3" s="584"/>
      <c r="H3" s="584"/>
      <c r="I3" s="584"/>
      <c r="J3" s="584"/>
      <c r="K3" s="584"/>
      <c r="L3" s="584"/>
      <c r="M3" s="173"/>
      <c r="N3" s="173"/>
      <c r="O3" s="173"/>
      <c r="P3" s="173"/>
      <c r="Q3" s="194"/>
    </row>
    <row r="4" spans="1:17" ht="18" customHeight="1">
      <c r="A4" s="53"/>
      <c r="B4" s="53"/>
      <c r="C4" s="53"/>
      <c r="D4" s="53"/>
      <c r="E4" s="53"/>
      <c r="F4" s="53"/>
      <c r="G4" s="53"/>
      <c r="H4" s="53"/>
      <c r="I4" s="53"/>
      <c r="J4" s="53"/>
      <c r="K4" s="53"/>
      <c r="L4" s="53"/>
      <c r="M4" s="173"/>
      <c r="N4" s="173"/>
      <c r="O4" s="173"/>
      <c r="P4" s="173"/>
      <c r="Q4" s="194"/>
    </row>
    <row r="5" spans="1:17" ht="21.75">
      <c r="B5" s="53"/>
      <c r="C5" s="53"/>
      <c r="D5" s="53"/>
      <c r="E5" s="428" t="s">
        <v>116</v>
      </c>
      <c r="F5" s="53"/>
      <c r="G5" s="583" t="s">
        <v>320</v>
      </c>
      <c r="H5" s="583"/>
      <c r="I5" s="583"/>
      <c r="J5" s="196"/>
      <c r="K5" s="429" t="s">
        <v>289</v>
      </c>
      <c r="L5" s="197"/>
      <c r="M5" s="173"/>
      <c r="N5" s="173"/>
      <c r="O5" s="173"/>
      <c r="P5" s="173"/>
      <c r="Q5" s="194"/>
    </row>
    <row r="6" spans="1:17" s="199" customFormat="1" ht="21.75">
      <c r="B6" s="200"/>
      <c r="C6" s="200"/>
      <c r="D6" s="200"/>
      <c r="E6" s="201"/>
      <c r="F6" s="200"/>
      <c r="G6" s="40" t="s">
        <v>98</v>
      </c>
      <c r="H6" s="40"/>
      <c r="I6" s="40" t="s">
        <v>98</v>
      </c>
      <c r="J6" s="202"/>
      <c r="K6" s="40" t="s">
        <v>98</v>
      </c>
      <c r="L6" s="203"/>
      <c r="M6" s="204"/>
      <c r="N6" s="204"/>
      <c r="O6" s="204"/>
      <c r="P6" s="204"/>
      <c r="Q6" s="205"/>
    </row>
    <row r="7" spans="1:17" s="199" customFormat="1">
      <c r="A7" s="477" t="s">
        <v>68</v>
      </c>
      <c r="B7" s="38"/>
      <c r="C7" s="38"/>
      <c r="D7" s="38"/>
      <c r="E7" s="39">
        <v>3</v>
      </c>
      <c r="F7" s="38"/>
      <c r="G7" s="206"/>
      <c r="H7" s="40"/>
      <c r="I7" s="40">
        <v>136283</v>
      </c>
      <c r="J7" s="41"/>
      <c r="K7" s="40">
        <v>133318</v>
      </c>
      <c r="L7" s="203"/>
      <c r="M7" s="203"/>
      <c r="N7" s="203"/>
      <c r="O7" s="203"/>
      <c r="P7" s="203"/>
      <c r="Q7" s="207"/>
    </row>
    <row r="8" spans="1:17" s="199" customFormat="1">
      <c r="A8" s="477" t="s">
        <v>69</v>
      </c>
      <c r="B8" s="38"/>
      <c r="C8" s="38"/>
      <c r="D8" s="38"/>
      <c r="E8" s="39">
        <v>4</v>
      </c>
      <c r="F8" s="38"/>
      <c r="G8" s="40"/>
      <c r="H8" s="41"/>
      <c r="I8" s="59">
        <v>-92126</v>
      </c>
      <c r="J8" s="41"/>
      <c r="K8" s="59">
        <v>-88174</v>
      </c>
      <c r="L8" s="203"/>
      <c r="M8" s="203"/>
      <c r="N8" s="203"/>
      <c r="O8" s="203"/>
      <c r="P8" s="203"/>
      <c r="Q8" s="207"/>
    </row>
    <row r="9" spans="1:17" s="199" customFormat="1">
      <c r="A9" s="477" t="s">
        <v>70</v>
      </c>
      <c r="B9" s="38"/>
      <c r="C9" s="38"/>
      <c r="D9" s="38"/>
      <c r="E9" s="39"/>
      <c r="F9" s="38"/>
      <c r="G9" s="41">
        <f>SUM(G7:G8)</f>
        <v>0</v>
      </c>
      <c r="H9" s="41"/>
      <c r="I9" s="40">
        <f>SUM(I7:I8)</f>
        <v>44157</v>
      </c>
      <c r="J9" s="41"/>
      <c r="K9" s="40">
        <f>SUM(K7:K8)</f>
        <v>45144</v>
      </c>
      <c r="L9" s="203"/>
      <c r="M9" s="203"/>
      <c r="N9" s="203"/>
      <c r="O9" s="203"/>
      <c r="P9" s="203"/>
      <c r="Q9" s="207"/>
    </row>
    <row r="10" spans="1:17" s="199" customFormat="1">
      <c r="A10" s="477" t="s">
        <v>161</v>
      </c>
      <c r="B10" s="38"/>
      <c r="C10" s="38"/>
      <c r="D10" s="38"/>
      <c r="E10" s="39">
        <v>5</v>
      </c>
      <c r="F10" s="38"/>
      <c r="G10" s="41">
        <v>-9774</v>
      </c>
      <c r="H10" s="41"/>
      <c r="I10" s="208"/>
      <c r="J10" s="41"/>
      <c r="K10" s="209">
        <v>-10650</v>
      </c>
      <c r="L10" s="203"/>
      <c r="M10" s="203"/>
      <c r="N10" s="203"/>
      <c r="O10" s="203"/>
      <c r="P10" s="203"/>
      <c r="Q10" s="207"/>
    </row>
    <row r="11" spans="1:17" s="199" customFormat="1">
      <c r="A11" s="477" t="s">
        <v>71</v>
      </c>
      <c r="B11" s="38"/>
      <c r="C11" s="38"/>
      <c r="D11" s="38"/>
      <c r="E11" s="39">
        <v>6</v>
      </c>
      <c r="F11" s="38"/>
      <c r="G11" s="41">
        <v>50</v>
      </c>
      <c r="H11" s="41"/>
      <c r="I11" s="208"/>
      <c r="J11" s="41"/>
      <c r="K11" s="210">
        <v>55</v>
      </c>
      <c r="L11" s="203"/>
      <c r="M11" s="203"/>
      <c r="N11" s="203"/>
      <c r="O11" s="203"/>
      <c r="P11" s="203"/>
      <c r="Q11" s="207"/>
    </row>
    <row r="12" spans="1:17" s="199" customFormat="1">
      <c r="A12" s="477" t="s">
        <v>72</v>
      </c>
      <c r="B12" s="38"/>
      <c r="C12" s="38"/>
      <c r="D12" s="38"/>
      <c r="E12" s="39">
        <v>7</v>
      </c>
      <c r="F12" s="38"/>
      <c r="G12" s="214">
        <v>0</v>
      </c>
      <c r="H12" s="41"/>
      <c r="I12" s="208">
        <v>0</v>
      </c>
      <c r="J12" s="41"/>
      <c r="K12" s="211" t="s">
        <v>280</v>
      </c>
      <c r="L12" s="203"/>
      <c r="M12" s="203"/>
      <c r="N12" s="203"/>
      <c r="O12" s="203"/>
      <c r="P12" s="203"/>
      <c r="Q12" s="207"/>
    </row>
    <row r="13" spans="1:17" s="199" customFormat="1">
      <c r="A13" s="37"/>
      <c r="B13" s="38"/>
      <c r="C13" s="38"/>
      <c r="D13" s="38"/>
      <c r="E13" s="39"/>
      <c r="F13" s="38"/>
      <c r="G13" s="40"/>
      <c r="H13" s="41"/>
      <c r="I13" s="41">
        <f>G10+G11+G12</f>
        <v>-9724</v>
      </c>
      <c r="J13" s="41"/>
      <c r="K13" s="40">
        <f>SUM(K10:K12)</f>
        <v>-10595</v>
      </c>
      <c r="L13" s="203"/>
      <c r="M13" s="203"/>
      <c r="N13" s="203"/>
      <c r="O13" s="203"/>
      <c r="P13" s="203"/>
      <c r="Q13" s="207"/>
    </row>
    <row r="14" spans="1:17" s="199" customFormat="1">
      <c r="A14" s="477" t="s">
        <v>73</v>
      </c>
      <c r="B14" s="38"/>
      <c r="C14" s="38"/>
      <c r="D14" s="38"/>
      <c r="E14" s="39"/>
      <c r="F14" s="38"/>
      <c r="G14" s="41"/>
      <c r="H14" s="41"/>
      <c r="I14" s="212">
        <f>I9+I13</f>
        <v>34433</v>
      </c>
      <c r="J14" s="41"/>
      <c r="K14" s="212">
        <f>K9+K13</f>
        <v>34549</v>
      </c>
      <c r="L14" s="203"/>
      <c r="M14" s="203"/>
      <c r="N14" s="203"/>
      <c r="O14" s="203"/>
      <c r="P14" s="203"/>
      <c r="Q14" s="207"/>
    </row>
    <row r="15" spans="1:17" s="199" customFormat="1">
      <c r="A15" s="477" t="s">
        <v>147</v>
      </c>
      <c r="B15" s="38"/>
      <c r="C15" s="38"/>
      <c r="D15" s="38"/>
      <c r="E15" s="39">
        <v>11</v>
      </c>
      <c r="F15" s="38"/>
      <c r="G15" s="41"/>
      <c r="H15" s="41"/>
      <c r="I15" s="40">
        <v>-6321</v>
      </c>
      <c r="J15" s="40"/>
      <c r="K15" s="40">
        <v>-6269</v>
      </c>
      <c r="L15" s="203"/>
      <c r="M15" s="203"/>
      <c r="N15" s="203"/>
      <c r="O15" s="203"/>
      <c r="P15" s="203"/>
      <c r="Q15" s="207"/>
    </row>
    <row r="16" spans="1:17" s="199" customFormat="1">
      <c r="A16" s="477" t="s">
        <v>117</v>
      </c>
      <c r="B16" s="38"/>
      <c r="C16" s="38"/>
      <c r="D16" s="38"/>
      <c r="E16" s="213">
        <v>8</v>
      </c>
      <c r="F16" s="38"/>
      <c r="G16" s="41"/>
      <c r="H16" s="41"/>
      <c r="I16" s="59">
        <v>1500</v>
      </c>
      <c r="J16" s="41"/>
      <c r="K16" s="59">
        <v>1825</v>
      </c>
      <c r="L16" s="203"/>
      <c r="M16" s="203"/>
      <c r="N16" s="203"/>
      <c r="O16" s="203"/>
      <c r="P16" s="203"/>
      <c r="Q16" s="207"/>
    </row>
    <row r="17" spans="1:17" s="199" customFormat="1">
      <c r="A17" s="477" t="s">
        <v>118</v>
      </c>
      <c r="B17" s="38"/>
      <c r="C17" s="38"/>
      <c r="D17" s="38"/>
      <c r="E17" s="38"/>
      <c r="F17" s="38"/>
      <c r="G17" s="41"/>
      <c r="H17" s="41"/>
      <c r="I17" s="41">
        <f>SUM(I14:I16)</f>
        <v>29612</v>
      </c>
      <c r="J17" s="41"/>
      <c r="K17" s="41">
        <f>SUM(K14:K16)</f>
        <v>30105</v>
      </c>
      <c r="L17" s="203"/>
      <c r="M17" s="203"/>
      <c r="N17" s="203"/>
      <c r="O17" s="203"/>
      <c r="P17" s="203"/>
      <c r="Q17" s="207"/>
    </row>
    <row r="18" spans="1:17" s="199" customFormat="1">
      <c r="A18" s="477" t="s">
        <v>74</v>
      </c>
      <c r="B18" s="38"/>
      <c r="C18" s="38"/>
      <c r="D18" s="38"/>
      <c r="E18" s="38"/>
      <c r="F18" s="38"/>
      <c r="G18" s="41"/>
      <c r="H18" s="41"/>
      <c r="I18" s="59">
        <v>-5853</v>
      </c>
      <c r="J18" s="41"/>
      <c r="K18" s="59">
        <v>-5796</v>
      </c>
      <c r="L18" s="203"/>
      <c r="M18" s="203"/>
      <c r="N18" s="203"/>
      <c r="O18" s="203"/>
      <c r="P18" s="203"/>
      <c r="Q18" s="207"/>
    </row>
    <row r="19" spans="1:17" s="199" customFormat="1">
      <c r="A19" s="477" t="s">
        <v>119</v>
      </c>
      <c r="B19" s="38"/>
      <c r="C19" s="38"/>
      <c r="D19" s="38"/>
      <c r="E19" s="38"/>
      <c r="F19" s="38"/>
      <c r="G19" s="41"/>
      <c r="H19" s="41"/>
      <c r="I19" s="41">
        <f>SUM(I17:I18)</f>
        <v>23759</v>
      </c>
      <c r="J19" s="41"/>
      <c r="K19" s="41">
        <f>SUM(K17:K18)</f>
        <v>24309</v>
      </c>
      <c r="L19" s="203"/>
      <c r="M19" s="203"/>
      <c r="N19" s="203"/>
      <c r="O19" s="203"/>
      <c r="P19" s="203"/>
      <c r="Q19" s="207"/>
    </row>
    <row r="20" spans="1:17" s="199" customFormat="1">
      <c r="A20" s="477" t="s">
        <v>120</v>
      </c>
      <c r="B20" s="38"/>
      <c r="C20" s="38"/>
      <c r="D20" s="38"/>
      <c r="E20" s="38"/>
      <c r="F20" s="38"/>
      <c r="G20" s="41"/>
      <c r="H20" s="41"/>
      <c r="I20" s="215" t="s">
        <v>280</v>
      </c>
      <c r="J20" s="41"/>
      <c r="K20" s="215" t="s">
        <v>280</v>
      </c>
      <c r="L20" s="203"/>
      <c r="M20" s="203"/>
      <c r="N20" s="203"/>
      <c r="O20" s="203"/>
      <c r="P20" s="203"/>
      <c r="Q20" s="207"/>
    </row>
    <row r="21" spans="1:17" s="199" customFormat="1">
      <c r="A21" s="477" t="s">
        <v>75</v>
      </c>
      <c r="B21" s="38"/>
      <c r="C21" s="38"/>
      <c r="D21" s="38"/>
      <c r="E21" s="38"/>
      <c r="F21" s="38"/>
      <c r="G21" s="41"/>
      <c r="H21" s="41"/>
      <c r="I21" s="214" t="s">
        <v>280</v>
      </c>
      <c r="J21" s="41"/>
      <c r="K21" s="214" t="s">
        <v>280</v>
      </c>
      <c r="L21" s="203"/>
      <c r="M21" s="203"/>
      <c r="N21" s="203"/>
      <c r="O21" s="203"/>
      <c r="P21" s="203"/>
      <c r="Q21" s="207"/>
    </row>
    <row r="22" spans="1:17" s="222" customFormat="1" ht="22.5" thickBot="1">
      <c r="A22" s="478" t="s">
        <v>171</v>
      </c>
      <c r="B22" s="467"/>
      <c r="C22" s="467"/>
      <c r="D22" s="467"/>
      <c r="E22" s="467"/>
      <c r="F22" s="467"/>
      <c r="G22" s="475"/>
      <c r="H22" s="475"/>
      <c r="I22" s="476">
        <f>SUM(I19:I21)</f>
        <v>23759</v>
      </c>
      <c r="J22" s="475"/>
      <c r="K22" s="476">
        <f>SUM(K19:K21)</f>
        <v>24309</v>
      </c>
      <c r="L22" s="204"/>
      <c r="M22" s="204"/>
      <c r="N22" s="204"/>
      <c r="O22" s="204"/>
      <c r="P22" s="204"/>
      <c r="Q22" s="205"/>
    </row>
    <row r="23" spans="1:17" s="199" customFormat="1" ht="23.25" thickTop="1">
      <c r="A23" s="216"/>
      <c r="B23" s="460"/>
      <c r="C23" s="38"/>
      <c r="D23" s="38"/>
      <c r="E23" s="38"/>
      <c r="F23" s="38"/>
      <c r="G23" s="202"/>
      <c r="H23" s="202"/>
      <c r="I23" s="202"/>
      <c r="J23" s="202"/>
      <c r="K23" s="217"/>
      <c r="L23" s="203"/>
      <c r="M23" s="203"/>
      <c r="N23" s="203"/>
      <c r="O23" s="203"/>
      <c r="P23" s="203"/>
      <c r="Q23" s="207"/>
    </row>
    <row r="24" spans="1:17" s="199" customFormat="1" ht="21.75">
      <c r="A24" s="585" t="s">
        <v>123</v>
      </c>
      <c r="B24" s="585"/>
      <c r="C24" s="585"/>
      <c r="D24" s="585"/>
      <c r="E24" s="585"/>
      <c r="F24" s="585"/>
      <c r="G24" s="585"/>
      <c r="H24" s="585"/>
      <c r="I24" s="585"/>
      <c r="J24" s="585"/>
      <c r="K24" s="585"/>
      <c r="L24" s="585"/>
      <c r="M24" s="203"/>
      <c r="N24" s="203"/>
      <c r="O24" s="203"/>
      <c r="P24" s="203"/>
      <c r="Q24" s="207"/>
    </row>
    <row r="25" spans="1:17" s="199" customFormat="1" ht="22.5">
      <c r="A25" s="200"/>
      <c r="B25" s="460"/>
      <c r="C25" s="200"/>
      <c r="D25" s="200"/>
      <c r="E25" s="200"/>
      <c r="F25" s="200"/>
      <c r="G25" s="200"/>
      <c r="H25" s="200"/>
      <c r="I25" s="200"/>
      <c r="J25" s="200"/>
      <c r="K25" s="200"/>
      <c r="L25" s="200"/>
      <c r="M25" s="203"/>
      <c r="N25" s="203"/>
      <c r="O25" s="203"/>
      <c r="P25" s="203"/>
      <c r="Q25" s="207"/>
    </row>
    <row r="26" spans="1:17" s="199" customFormat="1" ht="21.75">
      <c r="B26" s="38"/>
      <c r="C26" s="38"/>
      <c r="D26" s="38"/>
      <c r="E26" s="38"/>
      <c r="F26" s="38"/>
      <c r="G26" s="582" t="s">
        <v>320</v>
      </c>
      <c r="H26" s="582"/>
      <c r="I26" s="582"/>
      <c r="J26" s="202"/>
      <c r="K26" s="430" t="s">
        <v>289</v>
      </c>
      <c r="L26" s="203"/>
      <c r="M26" s="203"/>
      <c r="N26" s="203"/>
      <c r="O26" s="203"/>
      <c r="P26" s="203"/>
      <c r="Q26" s="207"/>
    </row>
    <row r="27" spans="1:17" s="199" customFormat="1">
      <c r="B27" s="38"/>
      <c r="C27" s="38"/>
      <c r="D27" s="38"/>
      <c r="E27" s="38"/>
      <c r="F27" s="38"/>
      <c r="G27" s="40" t="s">
        <v>98</v>
      </c>
      <c r="H27" s="40"/>
      <c r="I27" s="40" t="s">
        <v>98</v>
      </c>
      <c r="J27" s="202"/>
      <c r="K27" s="40" t="s">
        <v>98</v>
      </c>
      <c r="L27" s="203"/>
      <c r="M27" s="203"/>
      <c r="N27" s="203"/>
      <c r="O27" s="203"/>
      <c r="P27" s="203"/>
      <c r="Q27" s="207"/>
    </row>
    <row r="28" spans="1:17" s="199" customFormat="1">
      <c r="A28" s="477" t="s">
        <v>201</v>
      </c>
      <c r="B28" s="38"/>
      <c r="C28" s="38"/>
      <c r="D28" s="38"/>
      <c r="E28" s="38"/>
      <c r="F28" s="38"/>
      <c r="G28" s="40"/>
      <c r="H28" s="40"/>
      <c r="I28" s="40">
        <f>I22</f>
        <v>23759</v>
      </c>
      <c r="J28" s="41"/>
      <c r="K28" s="40">
        <f>K22</f>
        <v>24309</v>
      </c>
      <c r="L28" s="203"/>
      <c r="M28" s="203"/>
      <c r="N28" s="203"/>
      <c r="O28" s="203"/>
      <c r="P28" s="203"/>
      <c r="Q28" s="207"/>
    </row>
    <row r="29" spans="1:17" s="199" customFormat="1">
      <c r="A29" s="477" t="s">
        <v>79</v>
      </c>
      <c r="B29" s="38"/>
      <c r="C29" s="38"/>
      <c r="D29" s="38"/>
      <c r="E29" s="38"/>
      <c r="F29" s="38"/>
      <c r="G29" s="40">
        <f>K37</f>
        <v>28538</v>
      </c>
      <c r="H29" s="41"/>
      <c r="I29" s="41"/>
      <c r="J29" s="41"/>
      <c r="K29" s="209">
        <v>5444</v>
      </c>
      <c r="L29" s="203"/>
      <c r="M29" s="203"/>
      <c r="N29" s="203"/>
      <c r="O29" s="203"/>
      <c r="P29" s="203"/>
      <c r="Q29" s="207"/>
    </row>
    <row r="30" spans="1:17" s="199" customFormat="1">
      <c r="A30" s="477" t="s">
        <v>77</v>
      </c>
      <c r="B30" s="38"/>
      <c r="C30" s="38"/>
      <c r="D30" s="38"/>
      <c r="E30" s="38"/>
      <c r="F30" s="38"/>
      <c r="G30" s="218"/>
      <c r="H30" s="41"/>
      <c r="I30" s="41"/>
      <c r="J30" s="41"/>
      <c r="K30" s="211" t="s">
        <v>280</v>
      </c>
      <c r="L30" s="203"/>
      <c r="M30" s="203"/>
      <c r="N30" s="203"/>
      <c r="O30" s="203"/>
      <c r="P30" s="203"/>
      <c r="Q30" s="207"/>
    </row>
    <row r="31" spans="1:17" s="199" customFormat="1">
      <c r="A31" s="477" t="s">
        <v>121</v>
      </c>
      <c r="B31" s="38"/>
      <c r="C31" s="38"/>
      <c r="D31" s="38"/>
      <c r="E31" s="38"/>
      <c r="F31" s="38"/>
      <c r="G31" s="40">
        <f>SUM(G29:G30)</f>
        <v>28538</v>
      </c>
      <c r="H31" s="41"/>
      <c r="I31" s="40"/>
      <c r="J31" s="41"/>
      <c r="K31" s="40">
        <f>SUM(K29:K30)</f>
        <v>5444</v>
      </c>
      <c r="L31" s="203"/>
      <c r="M31" s="203"/>
      <c r="N31" s="203"/>
      <c r="O31" s="203"/>
      <c r="P31" s="203"/>
      <c r="Q31" s="207"/>
    </row>
    <row r="32" spans="1:17" s="199" customFormat="1">
      <c r="A32" s="477" t="s">
        <v>202</v>
      </c>
      <c r="B32" s="38"/>
      <c r="C32" s="38"/>
      <c r="D32" s="38"/>
      <c r="E32" s="38"/>
      <c r="F32" s="38"/>
      <c r="G32" s="395" t="s">
        <v>280</v>
      </c>
      <c r="H32" s="41"/>
      <c r="I32" s="41"/>
      <c r="J32" s="41"/>
      <c r="K32" s="59" t="s">
        <v>280</v>
      </c>
      <c r="L32" s="203"/>
      <c r="M32" s="203"/>
      <c r="N32" s="203"/>
      <c r="O32" s="203"/>
      <c r="P32" s="203"/>
      <c r="Q32" s="207"/>
    </row>
    <row r="33" spans="1:17" s="199" customFormat="1">
      <c r="A33" s="477" t="s">
        <v>353</v>
      </c>
      <c r="B33" s="38"/>
      <c r="C33" s="38"/>
      <c r="D33" s="38"/>
      <c r="E33" s="38"/>
      <c r="F33" s="38"/>
      <c r="G33" s="41">
        <f>G29</f>
        <v>28538</v>
      </c>
      <c r="H33" s="41"/>
      <c r="I33" s="206"/>
      <c r="J33" s="41"/>
      <c r="K33" s="41">
        <f>SUM(K28:K29)</f>
        <v>29753</v>
      </c>
      <c r="L33" s="203"/>
      <c r="M33" s="203"/>
      <c r="N33" s="203"/>
      <c r="O33" s="203"/>
      <c r="P33" s="203"/>
      <c r="Q33" s="207"/>
    </row>
    <row r="34" spans="1:17" s="199" customFormat="1">
      <c r="A34" s="477" t="s">
        <v>78</v>
      </c>
      <c r="B34" s="38"/>
      <c r="C34" s="38"/>
      <c r="D34" s="38"/>
      <c r="E34" s="38"/>
      <c r="F34" s="38"/>
      <c r="G34" s="41">
        <f>-I28*5%</f>
        <v>-1187.95</v>
      </c>
      <c r="H34" s="41"/>
      <c r="I34" s="206"/>
      <c r="J34" s="41"/>
      <c r="K34" s="40">
        <v>-1215</v>
      </c>
      <c r="L34" s="203"/>
      <c r="M34" s="203"/>
      <c r="N34" s="203"/>
      <c r="O34" s="203"/>
      <c r="P34" s="203"/>
      <c r="Q34" s="207"/>
    </row>
    <row r="35" spans="1:17" s="199" customFormat="1">
      <c r="A35" s="477" t="s">
        <v>80</v>
      </c>
      <c r="B35" s="38"/>
      <c r="C35" s="38"/>
      <c r="D35" s="38"/>
      <c r="E35" s="38"/>
      <c r="F35" s="38"/>
      <c r="G35" s="59" t="s">
        <v>280</v>
      </c>
      <c r="H35" s="41"/>
      <c r="I35" s="206"/>
      <c r="J35" s="41"/>
      <c r="K35" s="59" t="s">
        <v>280</v>
      </c>
      <c r="L35" s="203"/>
      <c r="M35" s="203"/>
      <c r="N35" s="203"/>
      <c r="O35" s="203"/>
      <c r="P35" s="203"/>
      <c r="Q35" s="207"/>
    </row>
    <row r="36" spans="1:17" s="199" customFormat="1">
      <c r="A36" s="37"/>
      <c r="B36" s="38"/>
      <c r="C36" s="38"/>
      <c r="D36" s="38"/>
      <c r="E36" s="38"/>
      <c r="F36" s="38"/>
      <c r="G36" s="206"/>
      <c r="H36" s="41"/>
      <c r="I36" s="40">
        <f>SUM(G33:G34)</f>
        <v>27350.05</v>
      </c>
      <c r="J36" s="41"/>
      <c r="K36" s="59">
        <f>SUM(K33:K35)</f>
        <v>28538</v>
      </c>
      <c r="L36" s="203"/>
      <c r="M36" s="203"/>
      <c r="N36" s="203"/>
      <c r="O36" s="203"/>
      <c r="P36" s="203"/>
      <c r="Q36" s="207"/>
    </row>
    <row r="37" spans="1:17" s="222" customFormat="1" ht="22.5" thickBot="1">
      <c r="A37" s="478" t="s">
        <v>81</v>
      </c>
      <c r="B37" s="467"/>
      <c r="C37" s="467"/>
      <c r="D37" s="467"/>
      <c r="E37" s="467"/>
      <c r="F37" s="467"/>
      <c r="G37" s="475"/>
      <c r="H37" s="475"/>
      <c r="I37" s="476">
        <f>I28+I36</f>
        <v>51109.05</v>
      </c>
      <c r="J37" s="475"/>
      <c r="K37" s="476">
        <f>K36</f>
        <v>28538</v>
      </c>
      <c r="L37" s="204"/>
      <c r="M37" s="204"/>
      <c r="N37" s="204"/>
      <c r="O37" s="204"/>
      <c r="P37" s="204"/>
      <c r="Q37" s="205"/>
    </row>
    <row r="38" spans="1:17" s="199" customFormat="1" ht="15.75" customHeight="1" thickTop="1">
      <c r="A38" s="37"/>
      <c r="B38" s="38"/>
      <c r="C38" s="38"/>
      <c r="D38" s="38"/>
      <c r="E38" s="38"/>
      <c r="F38" s="38"/>
      <c r="G38" s="41"/>
      <c r="H38" s="41"/>
      <c r="I38" s="40"/>
      <c r="J38" s="41"/>
      <c r="K38" s="40"/>
      <c r="L38" s="203"/>
      <c r="M38" s="203"/>
      <c r="N38" s="203"/>
      <c r="O38" s="203"/>
      <c r="P38" s="203"/>
      <c r="Q38" s="207"/>
    </row>
    <row r="39" spans="1:17" s="199" customFormat="1">
      <c r="M39" s="203"/>
      <c r="N39" s="203"/>
      <c r="O39" s="203"/>
      <c r="P39" s="203"/>
      <c r="Q39" s="207"/>
    </row>
    <row r="40" spans="1:17" s="199" customFormat="1">
      <c r="A40" s="38"/>
      <c r="B40" s="38"/>
      <c r="C40" s="38"/>
      <c r="D40" s="38"/>
      <c r="E40" s="38"/>
      <c r="F40" s="38"/>
      <c r="G40" s="202"/>
      <c r="H40" s="202"/>
      <c r="I40" s="202"/>
      <c r="J40" s="202"/>
      <c r="K40" s="217"/>
      <c r="L40" s="203"/>
      <c r="M40" s="203"/>
      <c r="N40" s="203"/>
      <c r="O40" s="203"/>
      <c r="P40" s="203"/>
      <c r="Q40" s="207"/>
    </row>
    <row r="41" spans="1:17" s="199" customFormat="1">
      <c r="M41" s="203"/>
      <c r="N41" s="203"/>
      <c r="O41" s="203"/>
      <c r="P41" s="203"/>
      <c r="Q41" s="207"/>
    </row>
    <row r="42" spans="1:17" s="199" customFormat="1" ht="21.75">
      <c r="A42" s="581">
        <v>2</v>
      </c>
      <c r="B42" s="581"/>
      <c r="C42" s="581"/>
      <c r="D42" s="581"/>
      <c r="E42" s="581"/>
      <c r="F42" s="581"/>
      <c r="G42" s="581"/>
      <c r="H42" s="581"/>
      <c r="I42" s="581"/>
      <c r="J42" s="581"/>
      <c r="K42" s="581"/>
      <c r="L42" s="581"/>
      <c r="M42" s="203"/>
      <c r="N42" s="203"/>
      <c r="O42" s="203"/>
      <c r="P42" s="203"/>
      <c r="Q42" s="207"/>
    </row>
    <row r="43" spans="1:17" s="199" customFormat="1">
      <c r="A43" s="38"/>
      <c r="B43" s="38"/>
      <c r="C43" s="38"/>
      <c r="D43" s="38"/>
      <c r="E43" s="38"/>
      <c r="F43" s="38"/>
      <c r="G43" s="202"/>
      <c r="H43" s="202"/>
      <c r="I43" s="202"/>
      <c r="J43" s="202"/>
      <c r="K43" s="217"/>
      <c r="L43" s="203"/>
      <c r="M43" s="203"/>
      <c r="N43" s="203"/>
      <c r="O43" s="203"/>
      <c r="P43" s="203"/>
      <c r="Q43" s="207"/>
    </row>
    <row r="44" spans="1:17" s="199" customFormat="1">
      <c r="A44" s="38"/>
      <c r="B44" s="38"/>
      <c r="C44" s="38"/>
      <c r="D44" s="38"/>
      <c r="E44" s="38"/>
      <c r="F44" s="38"/>
      <c r="G44" s="202"/>
      <c r="H44" s="202"/>
      <c r="I44" s="202"/>
      <c r="J44" s="202"/>
      <c r="K44" s="217"/>
      <c r="L44" s="203"/>
      <c r="M44" s="203"/>
      <c r="N44" s="203"/>
      <c r="O44" s="203"/>
      <c r="P44" s="203"/>
      <c r="Q44" s="207"/>
    </row>
    <row r="45" spans="1:17" s="199" customFormat="1">
      <c r="A45" s="38"/>
      <c r="B45" s="38"/>
      <c r="C45" s="38"/>
      <c r="D45" s="38"/>
      <c r="E45" s="38"/>
      <c r="F45" s="38"/>
      <c r="G45" s="202"/>
      <c r="H45" s="202"/>
      <c r="I45" s="202"/>
      <c r="J45" s="202"/>
      <c r="K45" s="217"/>
      <c r="L45" s="203"/>
      <c r="M45" s="203"/>
      <c r="N45" s="203"/>
      <c r="O45" s="203"/>
      <c r="P45" s="203"/>
      <c r="Q45" s="207"/>
    </row>
    <row r="46" spans="1:17" s="199" customFormat="1">
      <c r="A46" s="38"/>
      <c r="B46" s="38"/>
      <c r="C46" s="38"/>
      <c r="D46" s="38"/>
      <c r="E46" s="38"/>
      <c r="F46" s="38"/>
      <c r="G46" s="202"/>
      <c r="H46" s="202"/>
      <c r="I46" s="202"/>
      <c r="J46" s="202"/>
      <c r="K46" s="217"/>
      <c r="L46" s="203"/>
      <c r="M46" s="203"/>
      <c r="N46" s="203"/>
      <c r="O46" s="203"/>
      <c r="P46" s="203"/>
      <c r="Q46" s="207"/>
    </row>
    <row r="47" spans="1:17" s="199" customFormat="1">
      <c r="A47" s="38"/>
      <c r="B47" s="38"/>
      <c r="C47" s="38"/>
      <c r="D47" s="38"/>
      <c r="E47" s="38"/>
      <c r="F47" s="38"/>
      <c r="G47" s="202"/>
      <c r="H47" s="202"/>
      <c r="I47" s="202"/>
      <c r="J47" s="202"/>
      <c r="K47" s="217"/>
      <c r="L47" s="203"/>
      <c r="M47" s="203"/>
      <c r="N47" s="203"/>
      <c r="O47" s="203"/>
      <c r="P47" s="203"/>
      <c r="Q47" s="207"/>
    </row>
    <row r="48" spans="1:17" s="199" customFormat="1" ht="21.75">
      <c r="A48" s="200"/>
      <c r="B48" s="200"/>
      <c r="C48" s="200"/>
      <c r="D48" s="200"/>
      <c r="E48" s="200"/>
      <c r="F48" s="200"/>
      <c r="G48" s="219"/>
      <c r="H48" s="219"/>
      <c r="I48" s="219"/>
      <c r="J48" s="219"/>
      <c r="K48" s="220"/>
      <c r="L48" s="204"/>
      <c r="M48" s="204"/>
      <c r="N48" s="204"/>
      <c r="O48" s="204"/>
      <c r="P48" s="204"/>
      <c r="Q48" s="205"/>
    </row>
    <row r="49" spans="1:17" s="199" customFormat="1" ht="21.75">
      <c r="A49" s="200"/>
      <c r="B49" s="200"/>
      <c r="C49" s="200"/>
      <c r="D49" s="200"/>
      <c r="E49" s="200"/>
      <c r="F49" s="200"/>
      <c r="G49" s="219"/>
      <c r="H49" s="219"/>
      <c r="I49" s="219"/>
      <c r="J49" s="219"/>
      <c r="K49" s="220"/>
      <c r="L49" s="204"/>
      <c r="M49" s="204"/>
      <c r="N49" s="204"/>
      <c r="O49" s="204"/>
      <c r="P49" s="204"/>
      <c r="Q49" s="205"/>
    </row>
    <row r="50" spans="1:17" s="199" customFormat="1" ht="21.75">
      <c r="A50" s="200"/>
      <c r="B50" s="200"/>
      <c r="C50" s="200"/>
      <c r="D50" s="200"/>
      <c r="E50" s="200"/>
      <c r="F50" s="200"/>
      <c r="G50" s="219"/>
      <c r="H50" s="219"/>
      <c r="I50" s="219"/>
      <c r="J50" s="219"/>
      <c r="K50" s="220"/>
      <c r="L50" s="204"/>
      <c r="M50" s="204"/>
      <c r="N50" s="204"/>
      <c r="O50" s="204"/>
      <c r="P50" s="204"/>
      <c r="Q50" s="205"/>
    </row>
    <row r="51" spans="1:17" s="199" customFormat="1" ht="21.75">
      <c r="A51" s="200"/>
      <c r="B51" s="200"/>
      <c r="C51" s="200"/>
      <c r="D51" s="200"/>
      <c r="E51" s="200"/>
      <c r="F51" s="200"/>
      <c r="G51" s="219"/>
      <c r="H51" s="219"/>
      <c r="I51" s="219"/>
      <c r="J51" s="219"/>
      <c r="K51" s="220"/>
      <c r="L51" s="204"/>
      <c r="M51" s="204"/>
      <c r="N51" s="204"/>
      <c r="O51" s="204"/>
      <c r="P51" s="204"/>
      <c r="Q51" s="205"/>
    </row>
    <row r="52" spans="1:17" s="199" customFormat="1" ht="21.75">
      <c r="A52" s="200"/>
      <c r="B52" s="200"/>
      <c r="C52" s="200"/>
      <c r="D52" s="200"/>
      <c r="E52" s="200"/>
      <c r="F52" s="200"/>
      <c r="G52" s="219"/>
      <c r="H52" s="219"/>
      <c r="I52" s="219"/>
      <c r="J52" s="219"/>
      <c r="K52" s="220"/>
      <c r="L52" s="204"/>
      <c r="M52" s="204"/>
      <c r="N52" s="204"/>
      <c r="O52" s="204"/>
      <c r="P52" s="204"/>
      <c r="Q52" s="205"/>
    </row>
    <row r="53" spans="1:17" s="36" customFormat="1" ht="21.75">
      <c r="A53" s="198"/>
      <c r="B53" s="198"/>
      <c r="C53" s="198"/>
      <c r="D53" s="198"/>
      <c r="E53" s="198"/>
      <c r="F53" s="198"/>
      <c r="G53" s="221"/>
      <c r="H53" s="221"/>
      <c r="I53" s="221"/>
      <c r="J53" s="221"/>
      <c r="K53" s="221"/>
      <c r="L53" s="198"/>
      <c r="M53" s="198"/>
      <c r="N53" s="198"/>
      <c r="O53" s="198"/>
      <c r="P53" s="198"/>
      <c r="Q53" s="198"/>
    </row>
    <row r="54" spans="1:17" s="36" customFormat="1" ht="21.75">
      <c r="A54" s="198"/>
      <c r="B54" s="198"/>
      <c r="C54" s="198"/>
      <c r="D54" s="198"/>
      <c r="E54" s="198"/>
      <c r="F54" s="198"/>
      <c r="G54" s="221"/>
      <c r="H54" s="221"/>
      <c r="I54" s="221"/>
      <c r="J54" s="221"/>
      <c r="K54" s="221"/>
      <c r="L54" s="198"/>
      <c r="M54" s="198"/>
      <c r="N54" s="198"/>
      <c r="O54" s="198"/>
      <c r="P54" s="198"/>
      <c r="Q54" s="198"/>
    </row>
    <row r="55" spans="1:17" s="199" customFormat="1" ht="21.75">
      <c r="A55" s="198"/>
      <c r="B55" s="198"/>
      <c r="C55" s="198"/>
      <c r="D55" s="198"/>
      <c r="E55" s="198"/>
      <c r="F55" s="198"/>
      <c r="G55" s="221"/>
      <c r="H55" s="221"/>
      <c r="I55" s="221"/>
      <c r="J55" s="221"/>
      <c r="K55" s="221"/>
      <c r="L55" s="198"/>
      <c r="M55" s="198"/>
      <c r="N55" s="198"/>
      <c r="O55" s="198"/>
      <c r="P55" s="222"/>
      <c r="Q55" s="222"/>
    </row>
    <row r="56" spans="1:17" s="199" customFormat="1" ht="21.75">
      <c r="A56" s="198"/>
      <c r="B56" s="198"/>
      <c r="C56" s="198"/>
      <c r="D56" s="198"/>
      <c r="E56" s="198"/>
      <c r="F56" s="198"/>
      <c r="G56" s="221"/>
      <c r="H56" s="221"/>
      <c r="I56" s="221"/>
      <c r="J56" s="221"/>
      <c r="K56" s="221"/>
      <c r="L56" s="198"/>
      <c r="M56" s="198"/>
      <c r="N56" s="198"/>
      <c r="O56" s="198"/>
      <c r="P56" s="222"/>
      <c r="Q56" s="222"/>
    </row>
    <row r="57" spans="1:17" s="199" customFormat="1" ht="21.75">
      <c r="A57" s="198"/>
      <c r="B57" s="198"/>
      <c r="C57" s="198"/>
      <c r="D57" s="198"/>
      <c r="E57" s="198"/>
      <c r="F57" s="198"/>
      <c r="G57" s="221"/>
      <c r="H57" s="221"/>
      <c r="I57" s="221"/>
      <c r="J57" s="221"/>
      <c r="K57" s="221"/>
      <c r="L57" s="198"/>
      <c r="M57" s="198"/>
      <c r="N57" s="198"/>
      <c r="O57" s="198"/>
      <c r="P57" s="222"/>
      <c r="Q57" s="222"/>
    </row>
    <row r="58" spans="1:17" s="199" customFormat="1" ht="21.75">
      <c r="A58" s="222"/>
      <c r="B58" s="222"/>
      <c r="C58" s="222"/>
      <c r="D58" s="222"/>
      <c r="E58" s="222"/>
      <c r="F58" s="222"/>
      <c r="G58" s="223"/>
      <c r="H58" s="223"/>
      <c r="I58" s="223"/>
      <c r="J58" s="223"/>
      <c r="K58" s="223"/>
      <c r="L58" s="222"/>
      <c r="M58" s="222"/>
      <c r="N58" s="222"/>
      <c r="O58" s="222"/>
      <c r="P58" s="222"/>
      <c r="Q58" s="222"/>
    </row>
    <row r="59" spans="1:17" s="199" customFormat="1" ht="21.75">
      <c r="A59" s="222"/>
      <c r="B59" s="222"/>
      <c r="C59" s="222"/>
      <c r="D59" s="222"/>
      <c r="E59" s="222"/>
      <c r="F59" s="222"/>
      <c r="G59" s="223"/>
      <c r="H59" s="223"/>
      <c r="I59" s="223"/>
      <c r="J59" s="223"/>
      <c r="K59" s="223"/>
      <c r="L59" s="222"/>
      <c r="M59" s="222"/>
      <c r="N59" s="222"/>
      <c r="O59" s="222"/>
      <c r="P59" s="222"/>
      <c r="Q59" s="222"/>
    </row>
    <row r="60" spans="1:17" s="199" customFormat="1" ht="21.75">
      <c r="A60" s="222"/>
      <c r="B60" s="222"/>
      <c r="C60" s="222"/>
      <c r="D60" s="222"/>
      <c r="E60" s="222"/>
      <c r="F60" s="222"/>
      <c r="G60" s="223"/>
      <c r="H60" s="223"/>
      <c r="I60" s="223"/>
      <c r="J60" s="223"/>
      <c r="K60" s="223"/>
      <c r="L60" s="222"/>
      <c r="M60" s="222"/>
      <c r="N60" s="222"/>
      <c r="O60" s="222"/>
      <c r="P60" s="222"/>
      <c r="Q60" s="222"/>
    </row>
    <row r="61" spans="1:17" s="199" customFormat="1" ht="21.75">
      <c r="A61" s="222"/>
      <c r="B61" s="222"/>
      <c r="C61" s="222"/>
      <c r="D61" s="222"/>
      <c r="E61" s="222"/>
      <c r="F61" s="222"/>
      <c r="G61" s="223"/>
      <c r="H61" s="223"/>
      <c r="I61" s="223"/>
      <c r="J61" s="223"/>
      <c r="K61" s="223"/>
      <c r="L61" s="222"/>
      <c r="M61" s="222"/>
      <c r="N61" s="222"/>
      <c r="O61" s="222"/>
      <c r="P61" s="222"/>
      <c r="Q61" s="222"/>
    </row>
    <row r="62" spans="1:17" ht="21.75">
      <c r="A62" s="224"/>
      <c r="B62" s="224"/>
      <c r="C62" s="224"/>
      <c r="D62" s="224"/>
      <c r="E62" s="224"/>
      <c r="F62" s="224"/>
      <c r="G62" s="225"/>
      <c r="H62" s="225"/>
      <c r="I62" s="225"/>
      <c r="J62" s="225"/>
      <c r="K62" s="225"/>
      <c r="L62" s="224"/>
      <c r="M62" s="224"/>
      <c r="N62" s="224"/>
      <c r="O62" s="224"/>
      <c r="P62" s="224"/>
      <c r="Q62" s="224"/>
    </row>
    <row r="63" spans="1:17" ht="21.75">
      <c r="A63" s="224"/>
      <c r="B63" s="224"/>
      <c r="C63" s="224"/>
      <c r="D63" s="224"/>
      <c r="E63" s="224"/>
      <c r="F63" s="224"/>
      <c r="G63" s="225"/>
      <c r="H63" s="225"/>
      <c r="I63" s="225"/>
      <c r="J63" s="225"/>
      <c r="K63" s="225"/>
      <c r="L63" s="224"/>
      <c r="M63" s="224"/>
      <c r="N63" s="224"/>
      <c r="O63" s="224"/>
    </row>
    <row r="64" spans="1:17" ht="21.75">
      <c r="A64" s="224"/>
      <c r="B64" s="224"/>
      <c r="C64" s="224"/>
      <c r="D64" s="224"/>
      <c r="E64" s="224"/>
      <c r="F64" s="224"/>
      <c r="G64" s="225"/>
      <c r="H64" s="225"/>
      <c r="I64" s="225"/>
      <c r="J64" s="225"/>
      <c r="K64" s="225"/>
      <c r="L64" s="224"/>
      <c r="M64" s="224"/>
      <c r="N64" s="224"/>
      <c r="O64" s="224"/>
    </row>
    <row r="65" spans="1:15" ht="21.75">
      <c r="A65" s="224"/>
      <c r="B65" s="224"/>
      <c r="C65" s="224"/>
      <c r="D65" s="224"/>
      <c r="E65" s="224"/>
      <c r="F65" s="224"/>
      <c r="G65" s="225"/>
      <c r="H65" s="225"/>
      <c r="I65" s="225"/>
      <c r="J65" s="225"/>
      <c r="K65" s="225"/>
      <c r="L65" s="224"/>
      <c r="M65" s="224"/>
      <c r="N65" s="224"/>
      <c r="O65" s="224"/>
    </row>
  </sheetData>
  <mergeCells count="7">
    <mergeCell ref="A42:L42"/>
    <mergeCell ref="G26:I26"/>
    <mergeCell ref="G5:I5"/>
    <mergeCell ref="A1:L1"/>
    <mergeCell ref="A2:L2"/>
    <mergeCell ref="A3:L3"/>
    <mergeCell ref="A24:L24"/>
  </mergeCells>
  <printOptions horizontalCentered="1"/>
  <pageMargins left="0.15748031496062992" right="0.15748031496062992" top="0.39370078740157483" bottom="0.39370078740157483" header="0" footer="0"/>
  <pageSetup paperSize="9" scale="93" orientation="portrait" verticalDpi="180" r:id="rId1"/>
  <headerFooter alignWithMargins="0"/>
</worksheet>
</file>

<file path=xl/worksheets/sheet10.xml><?xml version="1.0" encoding="utf-8"?>
<worksheet xmlns="http://schemas.openxmlformats.org/spreadsheetml/2006/main" xmlns:r="http://schemas.openxmlformats.org/officeDocument/2006/relationships">
  <dimension ref="A1:J36"/>
  <sheetViews>
    <sheetView rightToLeft="1" tabSelected="1" view="pageBreakPreview" topLeftCell="A16" zoomScale="110" zoomScaleSheetLayoutView="110" workbookViewId="0">
      <selection activeCell="K36" sqref="K36"/>
    </sheetView>
  </sheetViews>
  <sheetFormatPr defaultRowHeight="21.75"/>
  <cols>
    <col min="1" max="1" width="39.28515625" style="74" customWidth="1"/>
    <col min="2" max="2" width="4.140625" style="74" customWidth="1"/>
    <col min="3" max="3" width="16.42578125" style="74" customWidth="1"/>
    <col min="4" max="4" width="2.5703125" style="74" customWidth="1"/>
    <col min="5" max="5" width="15.28515625" style="74" customWidth="1"/>
    <col min="6" max="16384" width="9.140625" style="74"/>
  </cols>
  <sheetData>
    <row r="1" spans="1:10">
      <c r="A1" s="584" t="s">
        <v>290</v>
      </c>
      <c r="B1" s="584"/>
      <c r="C1" s="584"/>
      <c r="D1" s="584"/>
      <c r="E1" s="584"/>
      <c r="F1" s="584"/>
      <c r="G1" s="584"/>
      <c r="H1" s="173"/>
      <c r="I1" s="117"/>
      <c r="J1" s="117"/>
    </row>
    <row r="2" spans="1:10">
      <c r="A2" s="584" t="s">
        <v>128</v>
      </c>
      <c r="B2" s="584"/>
      <c r="C2" s="584"/>
      <c r="D2" s="584"/>
      <c r="E2" s="584"/>
      <c r="F2" s="584"/>
      <c r="G2" s="584"/>
      <c r="H2" s="173"/>
      <c r="I2" s="117"/>
      <c r="J2" s="117"/>
    </row>
    <row r="3" spans="1:10">
      <c r="A3" s="584" t="s">
        <v>351</v>
      </c>
      <c r="B3" s="584"/>
      <c r="C3" s="584"/>
      <c r="D3" s="584"/>
      <c r="E3" s="584"/>
      <c r="F3" s="584"/>
      <c r="G3" s="584"/>
      <c r="H3" s="173"/>
      <c r="I3" s="73"/>
      <c r="J3" s="73"/>
    </row>
    <row r="4" spans="1:10">
      <c r="A4" s="53"/>
      <c r="B4" s="53"/>
      <c r="C4" s="53"/>
      <c r="D4" s="53"/>
      <c r="E4" s="53"/>
      <c r="F4" s="73"/>
      <c r="G4" s="73"/>
      <c r="H4" s="73"/>
      <c r="I4" s="73"/>
      <c r="J4" s="73"/>
    </row>
    <row r="5" spans="1:10">
      <c r="A5" s="53"/>
      <c r="B5" s="53"/>
      <c r="C5" s="53"/>
      <c r="D5" s="53"/>
      <c r="E5" s="53"/>
      <c r="F5" s="73"/>
      <c r="G5" s="73"/>
      <c r="H5" s="73"/>
      <c r="I5" s="73"/>
      <c r="J5" s="73"/>
    </row>
    <row r="6" spans="1:10">
      <c r="A6" s="641" t="s">
        <v>211</v>
      </c>
      <c r="B6" s="642"/>
      <c r="C6" s="642"/>
      <c r="D6" s="642"/>
      <c r="E6" s="642"/>
      <c r="F6" s="73"/>
      <c r="G6" s="73"/>
      <c r="H6" s="73"/>
      <c r="I6" s="73"/>
      <c r="J6" s="73"/>
    </row>
    <row r="7" spans="1:10">
      <c r="A7" s="52"/>
      <c r="B7" s="103"/>
      <c r="C7" s="103"/>
      <c r="D7" s="103"/>
      <c r="E7" s="103"/>
      <c r="F7" s="73"/>
      <c r="G7" s="73"/>
      <c r="H7" s="73"/>
      <c r="I7" s="73"/>
      <c r="J7" s="73"/>
    </row>
    <row r="8" spans="1:10" s="88" customFormat="1">
      <c r="A8" s="418" t="s">
        <v>10</v>
      </c>
      <c r="B8" s="325"/>
      <c r="C8" s="441" t="s">
        <v>320</v>
      </c>
      <c r="D8" s="324"/>
      <c r="E8" s="418" t="s">
        <v>289</v>
      </c>
      <c r="F8" s="10"/>
      <c r="G8" s="10"/>
      <c r="H8" s="10"/>
      <c r="I8" s="10"/>
      <c r="J8" s="10"/>
    </row>
    <row r="9" spans="1:10" s="88" customFormat="1" ht="20.25">
      <c r="A9" s="13"/>
      <c r="B9" s="44"/>
      <c r="C9" s="43" t="s">
        <v>98</v>
      </c>
      <c r="D9" s="43"/>
      <c r="E9" s="43" t="s">
        <v>98</v>
      </c>
      <c r="F9" s="10"/>
      <c r="G9" s="10"/>
      <c r="H9" s="10"/>
      <c r="I9" s="10"/>
      <c r="J9" s="10"/>
    </row>
    <row r="10" spans="1:10" s="88" customFormat="1" ht="20.25">
      <c r="A10" s="419" t="s">
        <v>90</v>
      </c>
      <c r="B10" s="2"/>
      <c r="C10" s="2">
        <v>2756</v>
      </c>
      <c r="D10" s="2"/>
      <c r="E10" s="2">
        <v>2567</v>
      </c>
      <c r="F10" s="10"/>
      <c r="G10" s="10"/>
      <c r="H10" s="10"/>
      <c r="I10" s="10"/>
      <c r="J10" s="10"/>
    </row>
    <row r="11" spans="1:10" s="88" customFormat="1" ht="20.25">
      <c r="A11" s="419" t="s">
        <v>91</v>
      </c>
      <c r="B11" s="2"/>
      <c r="C11" s="2">
        <v>0</v>
      </c>
      <c r="D11" s="2"/>
      <c r="E11" s="2">
        <v>0</v>
      </c>
      <c r="F11" s="10"/>
      <c r="G11" s="10"/>
      <c r="H11" s="10"/>
      <c r="I11" s="10"/>
      <c r="J11" s="10"/>
    </row>
    <row r="12" spans="1:10" s="88" customFormat="1" ht="20.25">
      <c r="A12" s="419" t="s">
        <v>15</v>
      </c>
      <c r="B12" s="2"/>
      <c r="C12" s="2">
        <v>327</v>
      </c>
      <c r="D12" s="2"/>
      <c r="E12" s="2">
        <v>297</v>
      </c>
      <c r="F12" s="10"/>
      <c r="G12" s="10"/>
      <c r="H12" s="10"/>
      <c r="I12" s="10"/>
      <c r="J12" s="10"/>
    </row>
    <row r="13" spans="1:10" s="88" customFormat="1" ht="20.25">
      <c r="A13" s="419" t="s">
        <v>30</v>
      </c>
      <c r="B13" s="2"/>
      <c r="C13" s="2">
        <v>198</v>
      </c>
      <c r="D13" s="2"/>
      <c r="E13" s="2">
        <v>92</v>
      </c>
      <c r="F13" s="10"/>
      <c r="G13" s="10"/>
      <c r="H13" s="10"/>
      <c r="I13" s="10"/>
      <c r="J13" s="10"/>
    </row>
    <row r="14" spans="1:10" s="88" customFormat="1" ht="20.25">
      <c r="A14" s="419" t="s">
        <v>29</v>
      </c>
      <c r="B14" s="2"/>
      <c r="C14" s="2">
        <v>122</v>
      </c>
      <c r="D14" s="2"/>
      <c r="E14" s="2">
        <v>106</v>
      </c>
      <c r="F14" s="10"/>
      <c r="G14" s="10"/>
      <c r="H14" s="10"/>
      <c r="I14" s="10"/>
      <c r="J14" s="10"/>
    </row>
    <row r="15" spans="1:10" s="88" customFormat="1" ht="20.25">
      <c r="A15" s="419" t="s">
        <v>28</v>
      </c>
      <c r="B15" s="2"/>
      <c r="C15" s="2">
        <v>190</v>
      </c>
      <c r="D15" s="2"/>
      <c r="E15" s="2">
        <v>155</v>
      </c>
      <c r="F15" s="10"/>
      <c r="G15" s="10"/>
      <c r="H15" s="10"/>
      <c r="I15" s="10"/>
      <c r="J15" s="10"/>
    </row>
    <row r="16" spans="1:10" s="88" customFormat="1" ht="20.25">
      <c r="A16" s="419" t="s">
        <v>92</v>
      </c>
      <c r="B16" s="2"/>
      <c r="C16" s="2">
        <v>0</v>
      </c>
      <c r="D16" s="2"/>
      <c r="E16" s="2">
        <v>0</v>
      </c>
      <c r="F16" s="10"/>
      <c r="G16" s="10"/>
      <c r="H16" s="10"/>
      <c r="I16" s="10"/>
      <c r="J16" s="10"/>
    </row>
    <row r="17" spans="1:10" s="88" customFormat="1" ht="20.25">
      <c r="A17" s="419" t="s">
        <v>341</v>
      </c>
      <c r="B17" s="2"/>
      <c r="C17" s="2">
        <v>744</v>
      </c>
      <c r="D17" s="2"/>
      <c r="E17" s="2">
        <v>676</v>
      </c>
      <c r="F17" s="10"/>
      <c r="G17" s="10"/>
      <c r="H17" s="10"/>
      <c r="I17" s="10"/>
      <c r="J17" s="10"/>
    </row>
    <row r="18" spans="1:10" s="88" customFormat="1" ht="20.25">
      <c r="A18" s="419" t="s">
        <v>94</v>
      </c>
      <c r="B18" s="2"/>
      <c r="C18" s="2">
        <v>0</v>
      </c>
      <c r="D18" s="2"/>
      <c r="E18" s="2">
        <v>0</v>
      </c>
      <c r="F18" s="10"/>
      <c r="G18" s="10"/>
      <c r="H18" s="10"/>
      <c r="I18" s="10"/>
      <c r="J18" s="10"/>
    </row>
    <row r="19" spans="1:10" s="88" customFormat="1" ht="20.25">
      <c r="A19" s="419" t="s">
        <v>342</v>
      </c>
      <c r="B19" s="2"/>
      <c r="C19" s="2">
        <v>360</v>
      </c>
      <c r="D19" s="2"/>
      <c r="E19" s="2">
        <v>326</v>
      </c>
      <c r="F19" s="10"/>
      <c r="G19" s="10"/>
      <c r="H19" s="10"/>
      <c r="I19" s="10"/>
      <c r="J19" s="10"/>
    </row>
    <row r="20" spans="1:10" s="88" customFormat="1" ht="20.25">
      <c r="A20" s="419" t="s">
        <v>93</v>
      </c>
      <c r="B20" s="2"/>
      <c r="C20" s="2">
        <v>340</v>
      </c>
      <c r="D20" s="2"/>
      <c r="E20" s="2">
        <v>284</v>
      </c>
      <c r="F20" s="10"/>
      <c r="G20" s="10"/>
      <c r="H20" s="10"/>
      <c r="I20" s="10"/>
      <c r="J20" s="10"/>
    </row>
    <row r="21" spans="1:10" s="88" customFormat="1" ht="20.25">
      <c r="A21" s="419" t="s">
        <v>16</v>
      </c>
      <c r="B21" s="2"/>
      <c r="C21" s="2">
        <v>4737</v>
      </c>
      <c r="D21" s="2"/>
      <c r="E21" s="2">
        <v>6147</v>
      </c>
      <c r="F21" s="10"/>
      <c r="G21" s="10"/>
      <c r="H21" s="10"/>
      <c r="I21" s="10"/>
      <c r="J21" s="10"/>
    </row>
    <row r="22" spans="1:10" s="88" customFormat="1" ht="22.5" thickBot="1">
      <c r="A22" s="46" t="s">
        <v>18</v>
      </c>
      <c r="B22" s="2"/>
      <c r="C22" s="245">
        <f>SUM(C10:C21)</f>
        <v>9774</v>
      </c>
      <c r="D22" s="381"/>
      <c r="E22" s="245">
        <f>SUM(E10:E21)</f>
        <v>10650</v>
      </c>
      <c r="F22" s="10"/>
      <c r="G22" s="10"/>
      <c r="H22" s="10"/>
      <c r="I22" s="10"/>
      <c r="J22" s="10"/>
    </row>
    <row r="23" spans="1:10" s="88" customFormat="1" ht="23.25" thickTop="1">
      <c r="A23" s="1"/>
      <c r="B23" s="451"/>
      <c r="C23" s="2"/>
      <c r="D23" s="2"/>
      <c r="E23" s="2"/>
      <c r="F23" s="10"/>
      <c r="G23" s="10"/>
      <c r="H23" s="10"/>
      <c r="I23" s="10"/>
      <c r="J23" s="10"/>
    </row>
    <row r="24" spans="1:10" s="88" customFormat="1" ht="20.25">
      <c r="A24" s="1"/>
      <c r="B24" s="2"/>
      <c r="C24" s="2"/>
      <c r="D24" s="2"/>
      <c r="E24" s="2"/>
      <c r="F24" s="10"/>
      <c r="G24" s="10"/>
      <c r="H24" s="10"/>
      <c r="I24" s="10"/>
      <c r="J24" s="10"/>
    </row>
    <row r="25" spans="1:10" s="88" customFormat="1" ht="22.5">
      <c r="A25" s="1"/>
      <c r="B25" s="451"/>
      <c r="C25" s="2"/>
      <c r="D25" s="2"/>
      <c r="E25" s="2"/>
      <c r="F25" s="10"/>
      <c r="G25" s="10"/>
      <c r="H25" s="10"/>
      <c r="I25" s="10"/>
      <c r="J25" s="10"/>
    </row>
    <row r="26" spans="1:10" s="88" customFormat="1" ht="20.25">
      <c r="A26" s="1"/>
      <c r="B26" s="2"/>
      <c r="C26" s="2"/>
      <c r="D26" s="2"/>
      <c r="E26" s="2"/>
      <c r="F26" s="10"/>
      <c r="G26" s="10"/>
      <c r="H26" s="10"/>
      <c r="I26" s="10"/>
      <c r="J26" s="10"/>
    </row>
    <row r="27" spans="1:10" s="88" customFormat="1" ht="20.25">
      <c r="A27" s="1"/>
      <c r="B27" s="2"/>
      <c r="C27" s="2"/>
      <c r="D27" s="2"/>
      <c r="E27" s="2"/>
      <c r="F27" s="10"/>
      <c r="G27" s="10"/>
      <c r="H27" s="10"/>
      <c r="I27" s="10"/>
      <c r="J27" s="10"/>
    </row>
    <row r="28" spans="1:10" s="88" customFormat="1" ht="20.25">
      <c r="A28" s="1"/>
      <c r="B28" s="2"/>
      <c r="C28" s="2"/>
      <c r="D28" s="2"/>
      <c r="E28" s="2"/>
      <c r="F28" s="10"/>
      <c r="G28" s="10"/>
      <c r="H28" s="10"/>
      <c r="I28" s="10"/>
      <c r="J28" s="10"/>
    </row>
    <row r="29" spans="1:10" s="88" customFormat="1" ht="20.25">
      <c r="A29" s="1"/>
      <c r="B29" s="2"/>
      <c r="C29" s="2"/>
      <c r="D29" s="2"/>
      <c r="E29" s="2"/>
      <c r="F29" s="10"/>
      <c r="G29" s="10"/>
      <c r="H29" s="10"/>
      <c r="I29" s="10"/>
      <c r="J29" s="10"/>
    </row>
    <row r="30" spans="1:10" s="88" customFormat="1" ht="20.25">
      <c r="A30" s="1"/>
      <c r="B30" s="2"/>
      <c r="C30" s="2"/>
      <c r="D30" s="2"/>
      <c r="E30" s="2"/>
      <c r="F30" s="10"/>
      <c r="G30" s="10"/>
      <c r="H30" s="10"/>
      <c r="I30" s="10"/>
      <c r="J30" s="10"/>
    </row>
    <row r="31" spans="1:10">
      <c r="F31" s="73"/>
      <c r="G31" s="73"/>
      <c r="H31" s="73"/>
      <c r="I31" s="73"/>
      <c r="J31" s="73"/>
    </row>
    <row r="35" spans="1:8">
      <c r="H35" s="417"/>
    </row>
    <row r="36" spans="1:8">
      <c r="A36" s="643">
        <v>11</v>
      </c>
      <c r="B36" s="643"/>
      <c r="C36" s="643"/>
      <c r="D36" s="643"/>
      <c r="E36" s="643"/>
      <c r="F36" s="643"/>
      <c r="G36" s="643"/>
    </row>
  </sheetData>
  <mergeCells count="5">
    <mergeCell ref="A6:E6"/>
    <mergeCell ref="A36:G36"/>
    <mergeCell ref="A3:G3"/>
    <mergeCell ref="A2:G2"/>
    <mergeCell ref="A1:G1"/>
  </mergeCells>
  <printOptions horizontalCentered="1"/>
  <pageMargins left="0.19685039370078741" right="0.43307086614173229" top="0.74803149606299213" bottom="0.74803149606299213"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I33"/>
  <sheetViews>
    <sheetView rightToLeft="1" tabSelected="1" view="pageBreakPreview" zoomScale="96" zoomScaleSheetLayoutView="96" workbookViewId="0">
      <selection activeCell="K36" sqref="K36"/>
    </sheetView>
  </sheetViews>
  <sheetFormatPr defaultRowHeight="21.75"/>
  <cols>
    <col min="1" max="1" width="42.5703125" style="74" customWidth="1"/>
    <col min="2" max="2" width="5" style="74" customWidth="1"/>
    <col min="3" max="3" width="16.42578125" style="74" customWidth="1"/>
    <col min="4" max="4" width="4" style="74" customWidth="1"/>
    <col min="5" max="5" width="15" style="74" customWidth="1"/>
    <col min="6" max="16384" width="9.140625" style="74"/>
  </cols>
  <sheetData>
    <row r="1" spans="1:9">
      <c r="A1" s="584" t="s">
        <v>290</v>
      </c>
      <c r="B1" s="584"/>
      <c r="C1" s="584"/>
      <c r="D1" s="584"/>
      <c r="E1" s="584"/>
      <c r="F1" s="584"/>
      <c r="G1" s="117"/>
      <c r="H1" s="117"/>
      <c r="I1" s="117"/>
    </row>
    <row r="2" spans="1:9">
      <c r="A2" s="584" t="s">
        <v>128</v>
      </c>
      <c r="B2" s="584"/>
      <c r="C2" s="584"/>
      <c r="D2" s="584"/>
      <c r="E2" s="584"/>
      <c r="F2" s="584"/>
      <c r="G2" s="117"/>
      <c r="H2" s="117"/>
      <c r="I2" s="117"/>
    </row>
    <row r="3" spans="1:9">
      <c r="A3" s="584" t="s">
        <v>351</v>
      </c>
      <c r="B3" s="584"/>
      <c r="C3" s="584"/>
      <c r="D3" s="584"/>
      <c r="E3" s="584"/>
      <c r="F3" s="584"/>
      <c r="G3" s="73"/>
      <c r="H3" s="73"/>
      <c r="I3" s="73"/>
    </row>
    <row r="4" spans="1:9">
      <c r="A4" s="53"/>
      <c r="B4" s="53"/>
      <c r="C4" s="53"/>
      <c r="D4" s="53"/>
      <c r="E4" s="53"/>
      <c r="F4" s="73"/>
      <c r="G4" s="73"/>
      <c r="H4" s="73"/>
      <c r="I4" s="73"/>
    </row>
    <row r="5" spans="1:9" s="51" customFormat="1">
      <c r="A5" s="645" t="s">
        <v>148</v>
      </c>
      <c r="B5" s="645"/>
      <c r="C5" s="646"/>
      <c r="D5" s="646"/>
      <c r="E5" s="646"/>
      <c r="F5" s="49"/>
      <c r="G5" s="49"/>
      <c r="H5" s="49"/>
      <c r="I5" s="49"/>
    </row>
    <row r="6" spans="1:9" s="51" customFormat="1">
      <c r="A6" s="116"/>
      <c r="B6" s="116"/>
      <c r="C6" s="67"/>
      <c r="D6" s="67"/>
      <c r="E6" s="67"/>
      <c r="F6" s="49"/>
      <c r="G6" s="49"/>
      <c r="H6" s="49"/>
      <c r="I6" s="49"/>
    </row>
    <row r="7" spans="1:9" s="88" customFormat="1" ht="15.75" customHeight="1">
      <c r="A7" s="647" t="s">
        <v>10</v>
      </c>
      <c r="B7" s="43"/>
      <c r="C7" s="647" t="s">
        <v>320</v>
      </c>
      <c r="D7" s="43"/>
      <c r="E7" s="647" t="s">
        <v>289</v>
      </c>
      <c r="F7" s="10"/>
      <c r="G7" s="10"/>
      <c r="H7" s="10"/>
      <c r="I7" s="10"/>
    </row>
    <row r="8" spans="1:9" s="88" customFormat="1" ht="15.75" customHeight="1">
      <c r="A8" s="648"/>
      <c r="B8" s="13"/>
      <c r="C8" s="649"/>
      <c r="D8" s="43"/>
      <c r="E8" s="649"/>
      <c r="F8" s="10"/>
      <c r="G8" s="10"/>
      <c r="H8" s="10"/>
      <c r="I8" s="10"/>
    </row>
    <row r="9" spans="1:9" s="88" customFormat="1" ht="25.5" customHeight="1">
      <c r="A9" s="13"/>
      <c r="B9" s="13"/>
      <c r="C9" s="43" t="s">
        <v>98</v>
      </c>
      <c r="D9" s="43"/>
      <c r="E9" s="43" t="s">
        <v>98</v>
      </c>
      <c r="F9" s="10"/>
      <c r="G9" s="10"/>
      <c r="H9" s="10"/>
      <c r="I9" s="10"/>
    </row>
    <row r="10" spans="1:9" s="88" customFormat="1" ht="25.5" customHeight="1">
      <c r="A10" s="419" t="s">
        <v>218</v>
      </c>
      <c r="B10" s="1"/>
      <c r="C10" s="2">
        <v>50</v>
      </c>
      <c r="D10" s="3"/>
      <c r="E10" s="2">
        <v>55</v>
      </c>
      <c r="F10" s="10"/>
      <c r="G10" s="10"/>
      <c r="H10" s="10"/>
      <c r="I10" s="10"/>
    </row>
    <row r="11" spans="1:9" s="88" customFormat="1" ht="25.5" customHeight="1">
      <c r="A11" s="419" t="s">
        <v>140</v>
      </c>
      <c r="B11" s="1"/>
      <c r="C11" s="2">
        <v>0</v>
      </c>
      <c r="D11" s="3"/>
      <c r="E11" s="2">
        <v>0</v>
      </c>
      <c r="F11" s="10"/>
      <c r="G11" s="10"/>
      <c r="H11" s="10"/>
      <c r="I11" s="10"/>
    </row>
    <row r="12" spans="1:9" s="88" customFormat="1" ht="25.5" customHeight="1">
      <c r="A12" s="419" t="s">
        <v>234</v>
      </c>
      <c r="B12" s="43"/>
      <c r="C12" s="2">
        <v>0</v>
      </c>
      <c r="D12" s="3"/>
      <c r="E12" s="2">
        <v>0</v>
      </c>
      <c r="F12" s="10"/>
      <c r="G12" s="10"/>
      <c r="H12" s="10"/>
      <c r="I12" s="10"/>
    </row>
    <row r="13" spans="1:9" s="88" customFormat="1" ht="25.5" customHeight="1">
      <c r="A13" s="419" t="s">
        <v>96</v>
      </c>
      <c r="B13" s="1"/>
      <c r="C13" s="2">
        <v>0</v>
      </c>
      <c r="D13" s="3"/>
      <c r="E13" s="2">
        <v>0</v>
      </c>
      <c r="F13" s="10"/>
      <c r="G13" s="10"/>
      <c r="H13" s="10"/>
      <c r="I13" s="10"/>
    </row>
    <row r="14" spans="1:9" s="88" customFormat="1" ht="25.5" customHeight="1" thickBot="1">
      <c r="A14" s="420" t="s">
        <v>99</v>
      </c>
      <c r="B14" s="46"/>
      <c r="C14" s="245">
        <f>SUM(C10:C13)</f>
        <v>50</v>
      </c>
      <c r="D14" s="341"/>
      <c r="E14" s="245">
        <f>SUM(E10:E13)</f>
        <v>55</v>
      </c>
      <c r="F14" s="10"/>
      <c r="G14" s="10"/>
      <c r="H14" s="10"/>
      <c r="I14" s="10"/>
    </row>
    <row r="15" spans="1:9" s="11" customFormat="1" ht="21" thickTop="1">
      <c r="A15" s="10"/>
      <c r="B15" s="10"/>
      <c r="C15" s="10"/>
      <c r="D15" s="10"/>
      <c r="E15" s="10"/>
      <c r="F15" s="10"/>
      <c r="G15" s="10"/>
      <c r="H15" s="10"/>
      <c r="I15" s="10"/>
    </row>
    <row r="16" spans="1:9" s="398" customFormat="1" ht="20.25">
      <c r="A16" s="10"/>
      <c r="B16" s="10"/>
      <c r="C16" s="10"/>
      <c r="D16" s="10"/>
      <c r="E16" s="10"/>
      <c r="F16" s="10"/>
      <c r="G16" s="10"/>
      <c r="H16" s="10"/>
      <c r="I16" s="10"/>
    </row>
    <row r="17" spans="1:9" ht="32.25" customHeight="1">
      <c r="A17" s="641" t="s">
        <v>149</v>
      </c>
      <c r="B17" s="641"/>
      <c r="C17" s="642"/>
      <c r="D17" s="642"/>
      <c r="E17" s="642"/>
      <c r="F17" s="73"/>
      <c r="G17" s="73"/>
      <c r="H17" s="73"/>
      <c r="I17" s="73"/>
    </row>
    <row r="18" spans="1:9" s="403" customFormat="1">
      <c r="A18" s="409"/>
      <c r="B18" s="409"/>
      <c r="C18" s="410"/>
      <c r="D18" s="410"/>
      <c r="E18" s="410"/>
      <c r="F18" s="407"/>
      <c r="G18" s="407"/>
      <c r="H18" s="407"/>
      <c r="I18" s="407"/>
    </row>
    <row r="19" spans="1:9" ht="26.25" customHeight="1">
      <c r="A19" s="418" t="s">
        <v>10</v>
      </c>
      <c r="B19" s="43"/>
      <c r="C19" s="418" t="s">
        <v>320</v>
      </c>
      <c r="D19" s="43"/>
      <c r="E19" s="418" t="s">
        <v>289</v>
      </c>
    </row>
    <row r="20" spans="1:9">
      <c r="A20" s="13"/>
      <c r="B20" s="13"/>
      <c r="C20" s="43" t="s">
        <v>98</v>
      </c>
      <c r="D20" s="43"/>
      <c r="E20" s="43" t="s">
        <v>98</v>
      </c>
    </row>
    <row r="21" spans="1:9">
      <c r="A21" s="419" t="s">
        <v>31</v>
      </c>
      <c r="B21" s="1"/>
      <c r="C21" s="2">
        <v>0</v>
      </c>
      <c r="D21" s="3"/>
      <c r="E21" s="2">
        <v>0</v>
      </c>
    </row>
    <row r="22" spans="1:9">
      <c r="A22" s="419" t="s">
        <v>95</v>
      </c>
      <c r="B22" s="1"/>
      <c r="C22" s="2">
        <v>0</v>
      </c>
      <c r="D22" s="3"/>
      <c r="E22" s="2">
        <v>0</v>
      </c>
    </row>
    <row r="23" spans="1:9" ht="22.5">
      <c r="A23" s="419" t="s">
        <v>186</v>
      </c>
      <c r="B23" s="452"/>
      <c r="C23" s="2">
        <v>0</v>
      </c>
      <c r="D23" s="3"/>
      <c r="E23" s="2">
        <v>0</v>
      </c>
    </row>
    <row r="24" spans="1:9">
      <c r="A24" s="419" t="s">
        <v>96</v>
      </c>
      <c r="B24" s="1"/>
      <c r="C24" s="2">
        <v>0</v>
      </c>
      <c r="D24" s="3"/>
      <c r="E24" s="2">
        <v>0</v>
      </c>
    </row>
    <row r="25" spans="1:9" ht="23.25" thickBot="1">
      <c r="A25" s="420" t="s">
        <v>99</v>
      </c>
      <c r="B25" s="452"/>
      <c r="C25" s="245">
        <f>SUM(C21:C24)</f>
        <v>0</v>
      </c>
      <c r="D25" s="341"/>
      <c r="E25" s="245">
        <f>SUM(E21:E24)</f>
        <v>0</v>
      </c>
    </row>
    <row r="26" spans="1:9" ht="22.5" thickTop="1"/>
    <row r="32" spans="1:9" ht="22.5" customHeight="1"/>
    <row r="33" spans="1:6">
      <c r="A33" s="644">
        <v>12</v>
      </c>
      <c r="B33" s="644"/>
      <c r="C33" s="644"/>
      <c r="D33" s="644"/>
      <c r="E33" s="644"/>
      <c r="F33" s="644"/>
    </row>
  </sheetData>
  <mergeCells count="9">
    <mergeCell ref="A3:F3"/>
    <mergeCell ref="A2:F2"/>
    <mergeCell ref="A1:F1"/>
    <mergeCell ref="A33:F33"/>
    <mergeCell ref="A17:E17"/>
    <mergeCell ref="A5:E5"/>
    <mergeCell ref="A7:A8"/>
    <mergeCell ref="C7:C8"/>
    <mergeCell ref="E7:E8"/>
  </mergeCells>
  <printOptions horizontalCentered="1"/>
  <pageMargins left="0.39370078740157483" right="0.39370078740157483" top="0.74803149606299213" bottom="0.74803149606299213" header="0.39370078740157483"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I40"/>
  <sheetViews>
    <sheetView rightToLeft="1" tabSelected="1" view="pageBreakPreview" topLeftCell="A16" zoomScale="110" zoomScaleSheetLayoutView="110" workbookViewId="0">
      <selection activeCell="K36" sqref="K36"/>
    </sheetView>
  </sheetViews>
  <sheetFormatPr defaultRowHeight="20.25"/>
  <cols>
    <col min="1" max="1" width="50" style="9" customWidth="1"/>
    <col min="2" max="2" width="3" style="9" customWidth="1"/>
    <col min="3" max="3" width="14.42578125" style="9" customWidth="1"/>
    <col min="4" max="4" width="1.140625" style="9" customWidth="1"/>
    <col min="5" max="5" width="16.140625" style="9" customWidth="1"/>
    <col min="6" max="16384" width="9.140625" style="9"/>
  </cols>
  <sheetData>
    <row r="1" spans="1:9" ht="21.75">
      <c r="A1" s="651" t="s">
        <v>290</v>
      </c>
      <c r="B1" s="651"/>
      <c r="C1" s="651"/>
      <c r="D1" s="651"/>
      <c r="E1" s="651"/>
      <c r="F1" s="651"/>
      <c r="G1" s="421"/>
      <c r="H1" s="421"/>
      <c r="I1" s="421"/>
    </row>
    <row r="2" spans="1:9" ht="21.75">
      <c r="A2" s="651" t="s">
        <v>128</v>
      </c>
      <c r="B2" s="651"/>
      <c r="C2" s="651"/>
      <c r="D2" s="651"/>
      <c r="E2" s="651"/>
      <c r="F2" s="651"/>
      <c r="G2" s="421"/>
      <c r="H2" s="421"/>
      <c r="I2" s="421"/>
    </row>
    <row r="3" spans="1:9" ht="21.75">
      <c r="A3" s="651" t="s">
        <v>351</v>
      </c>
      <c r="B3" s="651"/>
      <c r="C3" s="651"/>
      <c r="D3" s="651"/>
      <c r="E3" s="651"/>
      <c r="F3" s="651"/>
      <c r="G3" s="4"/>
      <c r="H3" s="4"/>
      <c r="I3" s="4"/>
    </row>
    <row r="4" spans="1:9" ht="21.75">
      <c r="A4" s="422"/>
      <c r="B4" s="422"/>
      <c r="C4" s="422"/>
      <c r="D4" s="422"/>
      <c r="E4" s="422"/>
      <c r="F4" s="4"/>
      <c r="G4" s="4"/>
      <c r="H4" s="4"/>
      <c r="I4" s="4"/>
    </row>
    <row r="5" spans="1:9" ht="21.75">
      <c r="A5" s="422"/>
      <c r="B5" s="422"/>
      <c r="C5" s="422"/>
      <c r="D5" s="422"/>
      <c r="E5" s="422"/>
      <c r="F5" s="4"/>
      <c r="G5" s="4"/>
      <c r="H5" s="4"/>
      <c r="I5" s="4"/>
    </row>
    <row r="6" spans="1:9" ht="21.75">
      <c r="A6" s="498" t="s">
        <v>239</v>
      </c>
      <c r="B6" s="406"/>
      <c r="C6" s="650"/>
      <c r="D6" s="650"/>
      <c r="E6" s="650"/>
      <c r="F6" s="4"/>
      <c r="G6" s="4"/>
      <c r="H6" s="4"/>
      <c r="I6" s="4"/>
    </row>
    <row r="7" spans="1:9" ht="27" customHeight="1">
      <c r="A7" s="411"/>
      <c r="B7" s="406"/>
      <c r="C7" s="423"/>
      <c r="D7" s="423"/>
      <c r="E7" s="423"/>
      <c r="F7" s="4"/>
      <c r="G7" s="4"/>
      <c r="H7" s="4"/>
      <c r="I7" s="4"/>
    </row>
    <row r="8" spans="1:9" s="28" customFormat="1" ht="18" customHeight="1">
      <c r="A8" s="418" t="s">
        <v>10</v>
      </c>
      <c r="B8" s="29"/>
      <c r="C8" s="418" t="s">
        <v>320</v>
      </c>
      <c r="D8" s="29"/>
      <c r="E8" s="418" t="s">
        <v>289</v>
      </c>
      <c r="F8" s="4"/>
      <c r="G8" s="4"/>
      <c r="H8" s="4"/>
      <c r="I8" s="4"/>
    </row>
    <row r="9" spans="1:9" s="28" customFormat="1">
      <c r="A9" s="86"/>
      <c r="B9" s="86"/>
      <c r="C9" s="29" t="s">
        <v>98</v>
      </c>
      <c r="D9" s="29"/>
      <c r="E9" s="29" t="s">
        <v>98</v>
      </c>
      <c r="F9" s="4"/>
      <c r="G9" s="4"/>
      <c r="H9" s="4"/>
      <c r="I9" s="4"/>
    </row>
    <row r="10" spans="1:9" s="88" customFormat="1" ht="22.5" customHeight="1">
      <c r="A10" s="419" t="s">
        <v>141</v>
      </c>
      <c r="B10" s="1"/>
      <c r="C10" s="2">
        <v>0</v>
      </c>
      <c r="D10" s="3"/>
      <c r="E10" s="2">
        <v>0</v>
      </c>
      <c r="F10" s="10"/>
      <c r="G10" s="10"/>
      <c r="H10" s="10"/>
      <c r="I10" s="10"/>
    </row>
    <row r="11" spans="1:9" s="88" customFormat="1" ht="22.5" customHeight="1">
      <c r="A11" s="419" t="s">
        <v>188</v>
      </c>
      <c r="B11" s="1"/>
      <c r="C11" s="2">
        <v>0</v>
      </c>
      <c r="D11" s="3"/>
      <c r="E11" s="2">
        <v>0</v>
      </c>
      <c r="F11" s="10"/>
      <c r="G11" s="10"/>
      <c r="H11" s="10"/>
      <c r="I11" s="10"/>
    </row>
    <row r="12" spans="1:9" s="88" customFormat="1" ht="22.5" customHeight="1">
      <c r="A12" s="419" t="s">
        <v>142</v>
      </c>
      <c r="B12" s="1"/>
      <c r="C12" s="2">
        <v>0</v>
      </c>
      <c r="D12" s="3"/>
      <c r="E12" s="2">
        <v>0</v>
      </c>
      <c r="F12" s="10"/>
      <c r="G12" s="10"/>
      <c r="H12" s="10"/>
      <c r="I12" s="10"/>
    </row>
    <row r="13" spans="1:9" s="88" customFormat="1" ht="22.5" customHeight="1">
      <c r="A13" s="419" t="s">
        <v>143</v>
      </c>
      <c r="B13" s="1"/>
      <c r="C13" s="2">
        <v>3600</v>
      </c>
      <c r="D13" s="3"/>
      <c r="E13" s="2">
        <v>4346</v>
      </c>
      <c r="F13" s="10"/>
      <c r="G13" s="10"/>
      <c r="H13" s="10"/>
      <c r="I13" s="10"/>
    </row>
    <row r="14" spans="1:9" s="88" customFormat="1" ht="22.5" customHeight="1">
      <c r="A14" s="419" t="s">
        <v>144</v>
      </c>
      <c r="B14" s="1"/>
      <c r="C14" s="2">
        <v>0</v>
      </c>
      <c r="D14" s="3"/>
      <c r="E14" s="2">
        <v>0</v>
      </c>
      <c r="F14" s="10"/>
      <c r="G14" s="10"/>
      <c r="H14" s="10"/>
      <c r="I14" s="10"/>
    </row>
    <row r="15" spans="1:9" s="88" customFormat="1" ht="22.5" customHeight="1">
      <c r="A15" s="419" t="s">
        <v>187</v>
      </c>
      <c r="B15" s="1"/>
      <c r="C15" s="2">
        <v>0</v>
      </c>
      <c r="D15" s="3"/>
      <c r="E15" s="2">
        <v>0</v>
      </c>
      <c r="F15" s="10"/>
      <c r="G15" s="10"/>
      <c r="H15" s="10"/>
      <c r="I15" s="10"/>
    </row>
    <row r="16" spans="1:9" s="88" customFormat="1" ht="22.5" customHeight="1">
      <c r="A16" s="419" t="s">
        <v>145</v>
      </c>
      <c r="B16" s="1"/>
      <c r="C16" s="2">
        <v>0</v>
      </c>
      <c r="D16" s="3"/>
      <c r="E16" s="2">
        <v>0</v>
      </c>
      <c r="F16" s="10"/>
      <c r="G16" s="10"/>
      <c r="H16" s="10"/>
      <c r="I16" s="10"/>
    </row>
    <row r="17" spans="1:9" s="88" customFormat="1" ht="22.5" customHeight="1">
      <c r="A17" s="419" t="s">
        <v>146</v>
      </c>
      <c r="B17" s="1"/>
      <c r="C17" s="579">
        <v>-2100</v>
      </c>
      <c r="D17" s="3"/>
      <c r="E17" s="579">
        <v>-2521</v>
      </c>
      <c r="F17" s="10"/>
      <c r="G17" s="10"/>
      <c r="H17" s="10"/>
      <c r="I17" s="10"/>
    </row>
    <row r="18" spans="1:9" s="503" customFormat="1" ht="26.25" customHeight="1" thickBot="1">
      <c r="A18" s="504" t="s">
        <v>18</v>
      </c>
      <c r="B18" s="501"/>
      <c r="C18" s="502">
        <f>SUM(C10:C17)</f>
        <v>1500</v>
      </c>
      <c r="D18" s="578"/>
      <c r="E18" s="502">
        <f>SUM(E10:E17)</f>
        <v>1825</v>
      </c>
      <c r="F18" s="473"/>
      <c r="G18" s="473"/>
      <c r="H18" s="473"/>
      <c r="I18" s="473"/>
    </row>
    <row r="19" spans="1:9" s="28" customFormat="1" ht="21" thickTop="1">
      <c r="A19" s="424"/>
      <c r="B19" s="424"/>
      <c r="C19" s="425"/>
      <c r="D19" s="425"/>
      <c r="E19" s="425"/>
      <c r="F19" s="4"/>
      <c r="G19" s="4"/>
      <c r="H19" s="4"/>
      <c r="I19" s="4"/>
    </row>
    <row r="20" spans="1:9" s="28" customFormat="1">
      <c r="A20" s="424"/>
      <c r="B20" s="424"/>
      <c r="C20" s="425"/>
      <c r="D20" s="425"/>
      <c r="E20" s="425"/>
      <c r="F20" s="4"/>
      <c r="G20" s="4"/>
      <c r="H20" s="4"/>
      <c r="I20" s="4"/>
    </row>
    <row r="21" spans="1:9" s="28" customFormat="1" ht="26.25" customHeight="1">
      <c r="A21" s="507" t="s">
        <v>240</v>
      </c>
      <c r="B21" s="4"/>
      <c r="F21" s="4"/>
      <c r="G21" s="4"/>
      <c r="H21" s="4"/>
      <c r="I21" s="4"/>
    </row>
    <row r="22" spans="1:9" ht="21.75">
      <c r="B22" s="4"/>
      <c r="C22" s="426" t="s">
        <v>320</v>
      </c>
      <c r="D22" s="29"/>
      <c r="E22" s="426" t="s">
        <v>289</v>
      </c>
      <c r="F22" s="4"/>
      <c r="G22" s="4"/>
      <c r="H22" s="4"/>
      <c r="I22" s="4"/>
    </row>
    <row r="23" spans="1:9">
      <c r="C23" s="29" t="s">
        <v>185</v>
      </c>
      <c r="D23" s="29"/>
      <c r="E23" s="29" t="s">
        <v>185</v>
      </c>
    </row>
    <row r="24" spans="1:9" s="468" customFormat="1" ht="27" customHeight="1">
      <c r="A24" s="508" t="s">
        <v>343</v>
      </c>
      <c r="C24" s="577">
        <v>574</v>
      </c>
      <c r="D24" s="466"/>
      <c r="E24" s="577">
        <v>576</v>
      </c>
    </row>
    <row r="25" spans="1:9" s="468" customFormat="1" ht="27" customHeight="1">
      <c r="A25" s="508" t="s">
        <v>344</v>
      </c>
      <c r="C25" s="579">
        <v>-178</v>
      </c>
      <c r="D25" s="579"/>
      <c r="E25" s="579">
        <v>-171</v>
      </c>
    </row>
    <row r="26" spans="1:9" s="472" customFormat="1" ht="27" customHeight="1" thickBot="1">
      <c r="A26" s="505" t="s">
        <v>345</v>
      </c>
      <c r="B26" s="506"/>
      <c r="C26" s="500">
        <f>SUM(C24:C25)</f>
        <v>396</v>
      </c>
      <c r="E26" s="500">
        <f>SUM(E24:E25)</f>
        <v>405</v>
      </c>
    </row>
    <row r="27" spans="1:9" ht="21" thickTop="1">
      <c r="A27" s="177"/>
      <c r="B27" s="177"/>
      <c r="C27" s="177"/>
      <c r="D27" s="177"/>
      <c r="E27" s="177"/>
    </row>
    <row r="28" spans="1:9">
      <c r="A28" s="30"/>
      <c r="B28" s="28"/>
      <c r="C28" s="28"/>
      <c r="D28" s="30"/>
      <c r="E28" s="28"/>
    </row>
    <row r="29" spans="1:9">
      <c r="A29" s="177"/>
      <c r="B29" s="177"/>
      <c r="C29" s="177"/>
      <c r="D29" s="177"/>
      <c r="E29" s="177"/>
    </row>
    <row r="40" spans="1:5" ht="21.75">
      <c r="A40" s="636">
        <v>13</v>
      </c>
      <c r="B40" s="636"/>
      <c r="C40" s="636"/>
      <c r="D40" s="636"/>
      <c r="E40" s="636"/>
    </row>
  </sheetData>
  <mergeCells count="5">
    <mergeCell ref="A40:E40"/>
    <mergeCell ref="C6:E6"/>
    <mergeCell ref="A3:F3"/>
    <mergeCell ref="A2:F2"/>
    <mergeCell ref="A1:F1"/>
  </mergeCells>
  <printOptions horizontalCentered="1"/>
  <pageMargins left="0.39370078740157483" right="0.94488188976377963" top="0.48" bottom="0.4" header="0.15748031496062992" footer="0"/>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AG31"/>
  <sheetViews>
    <sheetView rightToLeft="1" tabSelected="1" view="pageBreakPreview" topLeftCell="A22" zoomScaleSheetLayoutView="100" workbookViewId="0">
      <selection activeCell="K36" sqref="K36"/>
    </sheetView>
  </sheetViews>
  <sheetFormatPr defaultRowHeight="20.25"/>
  <cols>
    <col min="1" max="1" width="7.85546875" style="8" customWidth="1"/>
    <col min="2" max="2" width="2.5703125" style="8" customWidth="1"/>
    <col min="3" max="3" width="8.42578125" style="8" customWidth="1"/>
    <col min="4" max="4" width="2.140625" style="8" customWidth="1"/>
    <col min="5" max="5" width="8.5703125" style="8" customWidth="1"/>
    <col min="6" max="6" width="2.5703125" style="8" customWidth="1"/>
    <col min="7" max="7" width="12.140625" style="8" customWidth="1"/>
    <col min="8" max="8" width="2.85546875" style="8" customWidth="1"/>
    <col min="9" max="9" width="9.140625" style="8"/>
    <col min="10" max="10" width="2.85546875" style="8" customWidth="1"/>
    <col min="11" max="11" width="8.42578125" style="8" customWidth="1"/>
    <col min="12" max="12" width="2.7109375" style="8" customWidth="1"/>
    <col min="13" max="13" width="8.42578125" style="8" customWidth="1"/>
    <col min="14" max="14" width="2.7109375" style="8" customWidth="1"/>
    <col min="15" max="15" width="10.140625" style="8" customWidth="1"/>
    <col min="16" max="16" width="2.140625" style="8" customWidth="1"/>
    <col min="17" max="17" width="12.42578125" style="8" customWidth="1"/>
    <col min="18" max="18" width="2.140625" style="8" customWidth="1"/>
    <col min="19" max="19" width="8.28515625" style="8" customWidth="1"/>
    <col min="20" max="20" width="2.5703125" style="8" customWidth="1"/>
    <col min="21" max="21" width="8.28515625" style="8" customWidth="1"/>
    <col min="22" max="22" width="2.28515625" style="8" customWidth="1"/>
    <col min="23" max="23" width="13" style="8" customWidth="1"/>
    <col min="24" max="24" width="2.140625" style="8" customWidth="1"/>
    <col min="25" max="25" width="6.42578125" style="8" bestFit="1" customWidth="1"/>
    <col min="26" max="26" width="2.28515625" style="8" customWidth="1"/>
    <col min="27" max="27" width="11.140625" style="8" customWidth="1"/>
    <col min="28" max="28" width="2" style="8" customWidth="1"/>
    <col min="29" max="29" width="9.85546875" style="8" customWidth="1"/>
    <col min="30" max="30" width="2.140625" style="8" customWidth="1"/>
    <col min="31" max="31" width="9.42578125" style="8" customWidth="1"/>
    <col min="32" max="32" width="2" style="8" customWidth="1"/>
    <col min="33" max="33" width="11.5703125" style="8" customWidth="1"/>
    <col min="34" max="16384" width="9.140625" style="8"/>
  </cols>
  <sheetData>
    <row r="1" spans="1:33" ht="21.75">
      <c r="A1" s="584" t="s">
        <v>290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row>
    <row r="2" spans="1:33" ht="21.75">
      <c r="A2" s="584" t="s">
        <v>128</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row>
    <row r="3" spans="1:33" ht="21.75">
      <c r="A3" s="584" t="s">
        <v>352</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row>
    <row r="4" spans="1:33" ht="21.7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21.7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21.75">
      <c r="A6" s="653" t="s">
        <v>241</v>
      </c>
      <c r="B6" s="653"/>
      <c r="C6" s="654"/>
      <c r="D6" s="654"/>
      <c r="E6" s="654"/>
      <c r="F6" s="654"/>
      <c r="G6" s="654"/>
      <c r="H6" s="654"/>
      <c r="I6" s="654"/>
      <c r="J6" s="654"/>
      <c r="K6" s="654"/>
      <c r="L6" s="654"/>
      <c r="M6" s="654"/>
      <c r="N6" s="654"/>
      <c r="O6" s="654"/>
      <c r="P6" s="654"/>
      <c r="Q6" s="654"/>
      <c r="R6" s="654"/>
      <c r="S6" s="654"/>
      <c r="T6" s="654"/>
      <c r="U6" s="654"/>
      <c r="V6" s="103"/>
      <c r="W6" s="53"/>
      <c r="X6" s="53"/>
      <c r="Y6" s="53"/>
      <c r="Z6" s="53"/>
      <c r="AA6" s="53"/>
      <c r="AB6" s="53"/>
      <c r="AC6" s="53"/>
      <c r="AD6" s="53"/>
      <c r="AE6" s="53"/>
      <c r="AF6" s="53"/>
      <c r="AG6" s="53"/>
    </row>
    <row r="7" spans="1:33" ht="21.75">
      <c r="A7" s="507" t="s">
        <v>242</v>
      </c>
      <c r="B7" s="52"/>
      <c r="C7" s="103"/>
      <c r="D7" s="103"/>
      <c r="E7" s="103"/>
      <c r="F7" s="103"/>
      <c r="G7" s="103"/>
      <c r="H7" s="103"/>
      <c r="I7" s="103"/>
      <c r="J7" s="103"/>
      <c r="K7" s="103"/>
      <c r="L7" s="103"/>
      <c r="M7" s="103"/>
      <c r="N7" s="103"/>
      <c r="O7" s="103"/>
      <c r="P7" s="103"/>
      <c r="Q7" s="103"/>
      <c r="R7" s="103"/>
      <c r="S7" s="103"/>
      <c r="T7" s="103"/>
      <c r="U7" s="103"/>
      <c r="V7" s="103"/>
      <c r="W7" s="53"/>
      <c r="X7" s="53"/>
      <c r="Y7" s="53"/>
      <c r="Z7" s="53"/>
      <c r="AA7" s="53"/>
      <c r="AB7" s="53"/>
      <c r="AC7" s="53"/>
      <c r="AD7" s="53"/>
      <c r="AE7" s="53"/>
      <c r="AF7" s="53"/>
      <c r="AG7" s="53"/>
    </row>
    <row r="8" spans="1:33" ht="21.75">
      <c r="A8" s="371"/>
      <c r="B8" s="371"/>
      <c r="C8" s="372"/>
      <c r="D8" s="372"/>
      <c r="E8" s="372"/>
      <c r="F8" s="372"/>
      <c r="G8" s="372"/>
      <c r="H8" s="372"/>
      <c r="I8" s="372"/>
      <c r="J8" s="372"/>
      <c r="K8" s="372"/>
      <c r="L8" s="372"/>
      <c r="M8" s="372"/>
      <c r="N8" s="372"/>
      <c r="O8" s="372"/>
      <c r="P8" s="372"/>
      <c r="Q8" s="372"/>
      <c r="R8" s="372"/>
      <c r="S8" s="372"/>
      <c r="T8" s="372"/>
      <c r="U8" s="372"/>
      <c r="V8" s="372"/>
      <c r="W8" s="370"/>
      <c r="X8" s="370"/>
      <c r="Y8" s="370"/>
      <c r="Z8" s="370"/>
      <c r="AA8" s="370"/>
      <c r="AB8" s="370"/>
      <c r="AC8" s="370"/>
      <c r="AD8" s="370"/>
      <c r="AE8" s="370"/>
      <c r="AF8" s="370"/>
      <c r="AG8" s="370"/>
    </row>
    <row r="9" spans="1:33" s="104" customFormat="1" ht="21.75">
      <c r="A9" s="105"/>
      <c r="B9" s="105"/>
      <c r="C9" s="652" t="s">
        <v>320</v>
      </c>
      <c r="D9" s="652"/>
      <c r="E9" s="652"/>
      <c r="F9" s="652"/>
      <c r="G9" s="652"/>
      <c r="H9" s="652"/>
      <c r="I9" s="652"/>
      <c r="J9" s="652"/>
      <c r="K9" s="652"/>
      <c r="L9" s="652"/>
      <c r="M9" s="652"/>
      <c r="N9" s="652"/>
      <c r="O9" s="652"/>
      <c r="P9" s="652"/>
      <c r="Q9" s="652"/>
      <c r="R9" s="652"/>
      <c r="S9" s="652"/>
      <c r="T9" s="652"/>
      <c r="U9" s="652"/>
      <c r="V9" s="106"/>
      <c r="W9" s="652" t="s">
        <v>289</v>
      </c>
      <c r="X9" s="652"/>
      <c r="Y9" s="652"/>
      <c r="Z9" s="652"/>
      <c r="AA9" s="652"/>
      <c r="AB9" s="652"/>
      <c r="AC9" s="652"/>
      <c r="AD9" s="652"/>
      <c r="AE9" s="652"/>
      <c r="AF9" s="652"/>
      <c r="AG9" s="652"/>
    </row>
    <row r="10" spans="1:33" s="104" customFormat="1" ht="21.75">
      <c r="A10" s="655" t="s">
        <v>224</v>
      </c>
      <c r="B10" s="105"/>
      <c r="C10" s="652" t="s">
        <v>222</v>
      </c>
      <c r="D10" s="652"/>
      <c r="E10" s="652"/>
      <c r="F10" s="652"/>
      <c r="G10" s="652"/>
      <c r="H10" s="652"/>
      <c r="I10" s="652"/>
      <c r="J10" s="652"/>
      <c r="K10" s="652"/>
      <c r="L10" s="105"/>
      <c r="M10" s="652" t="s">
        <v>223</v>
      </c>
      <c r="N10" s="652"/>
      <c r="O10" s="652"/>
      <c r="P10" s="652"/>
      <c r="Q10" s="652"/>
      <c r="R10" s="107"/>
      <c r="S10" s="652" t="s">
        <v>222</v>
      </c>
      <c r="T10" s="652"/>
      <c r="U10" s="652"/>
      <c r="V10" s="652"/>
      <c r="W10" s="652"/>
      <c r="X10" s="652"/>
      <c r="Y10" s="652"/>
      <c r="Z10" s="652"/>
      <c r="AA10" s="652"/>
      <c r="AB10" s="108"/>
      <c r="AC10" s="656" t="s">
        <v>223</v>
      </c>
      <c r="AD10" s="656"/>
      <c r="AE10" s="656"/>
      <c r="AF10" s="656"/>
      <c r="AG10" s="656"/>
    </row>
    <row r="11" spans="1:33" s="109" customFormat="1" ht="81">
      <c r="A11" s="655"/>
      <c r="B11" s="110"/>
      <c r="C11" s="110" t="s">
        <v>249</v>
      </c>
      <c r="D11" s="110"/>
      <c r="E11" s="110" t="s">
        <v>225</v>
      </c>
      <c r="F11" s="110"/>
      <c r="G11" s="110" t="s">
        <v>230</v>
      </c>
      <c r="H11" s="110"/>
      <c r="I11" s="110" t="s">
        <v>226</v>
      </c>
      <c r="J11" s="110"/>
      <c r="K11" s="110" t="s">
        <v>250</v>
      </c>
      <c r="L11" s="110"/>
      <c r="M11" s="110" t="s">
        <v>227</v>
      </c>
      <c r="N11" s="110"/>
      <c r="O11" s="110" t="s">
        <v>228</v>
      </c>
      <c r="P11" s="110"/>
      <c r="Q11" s="110" t="s">
        <v>229</v>
      </c>
      <c r="R11" s="110"/>
      <c r="S11" s="110" t="s">
        <v>249</v>
      </c>
      <c r="T11" s="110"/>
      <c r="U11" s="110" t="s">
        <v>225</v>
      </c>
      <c r="V11" s="110"/>
      <c r="W11" s="110" t="s">
        <v>230</v>
      </c>
      <c r="X11" s="110"/>
      <c r="Y11" s="110" t="s">
        <v>226</v>
      </c>
      <c r="Z11" s="110"/>
      <c r="AA11" s="110" t="s">
        <v>251</v>
      </c>
      <c r="AB11" s="110"/>
      <c r="AC11" s="110" t="s">
        <v>227</v>
      </c>
      <c r="AD11" s="110"/>
      <c r="AE11" s="110" t="s">
        <v>228</v>
      </c>
      <c r="AF11" s="110"/>
      <c r="AG11" s="110" t="s">
        <v>229</v>
      </c>
    </row>
    <row r="12" spans="1:33" s="104" customFormat="1">
      <c r="A12" s="111" t="s">
        <v>139</v>
      </c>
      <c r="B12" s="9"/>
      <c r="C12" s="111" t="s">
        <v>139</v>
      </c>
      <c r="D12" s="9"/>
      <c r="E12" s="111" t="s">
        <v>139</v>
      </c>
      <c r="F12" s="9"/>
      <c r="G12" s="111" t="s">
        <v>139</v>
      </c>
      <c r="H12" s="9"/>
      <c r="I12" s="111" t="s">
        <v>139</v>
      </c>
      <c r="J12" s="9"/>
      <c r="K12" s="111" t="s">
        <v>139</v>
      </c>
      <c r="L12" s="9"/>
      <c r="M12" s="111" t="s">
        <v>139</v>
      </c>
      <c r="N12" s="9"/>
      <c r="O12" s="111" t="s">
        <v>139</v>
      </c>
      <c r="P12" s="9"/>
      <c r="Q12" s="111" t="s">
        <v>139</v>
      </c>
      <c r="R12" s="9"/>
      <c r="S12" s="111" t="s">
        <v>139</v>
      </c>
      <c r="T12" s="9"/>
      <c r="U12" s="111" t="s">
        <v>139</v>
      </c>
      <c r="V12" s="9"/>
      <c r="W12" s="111" t="s">
        <v>139</v>
      </c>
      <c r="X12" s="9"/>
      <c r="Y12" s="111" t="s">
        <v>139</v>
      </c>
      <c r="Z12" s="9"/>
      <c r="AA12" s="111" t="s">
        <v>139</v>
      </c>
      <c r="AB12" s="9"/>
      <c r="AC12" s="111" t="s">
        <v>139</v>
      </c>
      <c r="AD12" s="9"/>
      <c r="AE12" s="111" t="s">
        <v>139</v>
      </c>
      <c r="AF12" s="9"/>
      <c r="AG12" s="111" t="s">
        <v>139</v>
      </c>
    </row>
    <row r="13" spans="1:33">
      <c r="A13" s="9" t="s">
        <v>139</v>
      </c>
      <c r="B13" s="9"/>
      <c r="C13" s="9" t="s">
        <v>139</v>
      </c>
      <c r="D13" s="9"/>
      <c r="E13" s="9" t="s">
        <v>139</v>
      </c>
      <c r="F13" s="9"/>
      <c r="G13" s="9" t="s">
        <v>139</v>
      </c>
      <c r="H13" s="9"/>
      <c r="I13" s="9" t="s">
        <v>139</v>
      </c>
      <c r="J13" s="9"/>
      <c r="K13" s="9" t="s">
        <v>139</v>
      </c>
      <c r="L13" s="9"/>
      <c r="M13" s="9" t="s">
        <v>139</v>
      </c>
      <c r="N13" s="9"/>
      <c r="O13" s="9" t="s">
        <v>139</v>
      </c>
      <c r="P13" s="9"/>
      <c r="Q13" s="112" t="s">
        <v>139</v>
      </c>
      <c r="R13" s="9"/>
      <c r="S13" s="9" t="s">
        <v>139</v>
      </c>
      <c r="T13" s="9"/>
      <c r="U13" s="9" t="s">
        <v>139</v>
      </c>
      <c r="V13" s="9"/>
      <c r="W13" s="9" t="s">
        <v>139</v>
      </c>
      <c r="X13" s="9"/>
      <c r="Y13" s="9" t="s">
        <v>139</v>
      </c>
      <c r="Z13" s="9"/>
      <c r="AA13" s="9" t="s">
        <v>139</v>
      </c>
      <c r="AB13" s="9"/>
      <c r="AC13" s="9" t="s">
        <v>139</v>
      </c>
      <c r="AD13" s="9"/>
      <c r="AE13" s="9" t="s">
        <v>139</v>
      </c>
      <c r="AF13" s="9"/>
      <c r="AG13" s="112" t="s">
        <v>139</v>
      </c>
    </row>
    <row r="14" spans="1:33" ht="21" thickBot="1">
      <c r="A14" s="9" t="s">
        <v>18</v>
      </c>
      <c r="B14" s="9"/>
      <c r="C14" s="9"/>
      <c r="D14" s="9"/>
      <c r="E14" s="9"/>
      <c r="F14" s="9"/>
      <c r="G14" s="9"/>
      <c r="H14" s="9"/>
      <c r="I14" s="9"/>
      <c r="J14" s="9"/>
      <c r="K14" s="113" t="s">
        <v>139</v>
      </c>
      <c r="L14" s="9"/>
      <c r="M14" s="9"/>
      <c r="N14" s="9"/>
      <c r="O14" s="9"/>
      <c r="P14" s="9"/>
      <c r="Q14" s="9" t="s">
        <v>139</v>
      </c>
      <c r="R14" s="9"/>
      <c r="S14" s="9"/>
      <c r="T14" s="9"/>
      <c r="U14" s="9"/>
      <c r="V14" s="9"/>
      <c r="W14" s="9"/>
      <c r="X14" s="9"/>
      <c r="Y14" s="9"/>
      <c r="Z14" s="9"/>
      <c r="AA14" s="113" t="s">
        <v>139</v>
      </c>
      <c r="AB14" s="9"/>
      <c r="AC14" s="9"/>
      <c r="AD14" s="9"/>
      <c r="AE14" s="9"/>
      <c r="AF14" s="9"/>
      <c r="AG14" s="9" t="s">
        <v>139</v>
      </c>
    </row>
    <row r="15" spans="1:33" ht="21" thickTop="1">
      <c r="A15" s="499" t="s">
        <v>238</v>
      </c>
      <c r="K15" s="114"/>
      <c r="L15" s="114"/>
      <c r="M15" s="114"/>
      <c r="N15" s="114"/>
      <c r="O15" s="114"/>
      <c r="P15" s="114"/>
      <c r="Q15" s="9" t="s">
        <v>139</v>
      </c>
      <c r="R15" s="9"/>
      <c r="AG15" s="9" t="s">
        <v>139</v>
      </c>
    </row>
    <row r="16" spans="1:33" ht="21" thickBot="1">
      <c r="A16" s="499" t="s">
        <v>236</v>
      </c>
      <c r="Q16" s="113" t="s">
        <v>139</v>
      </c>
      <c r="AG16" s="113" t="s">
        <v>139</v>
      </c>
    </row>
    <row r="17" spans="1:33" ht="21" thickTop="1">
      <c r="Q17" s="179"/>
      <c r="AG17" s="179"/>
    </row>
    <row r="18" spans="1:33" ht="21.75">
      <c r="A18" s="653" t="s">
        <v>243</v>
      </c>
      <c r="B18" s="653"/>
      <c r="C18" s="653"/>
      <c r="D18" s="653"/>
      <c r="E18" s="653"/>
      <c r="F18" s="653"/>
      <c r="G18" s="653"/>
    </row>
    <row r="19" spans="1:33" ht="21.75">
      <c r="A19" s="52"/>
    </row>
    <row r="20" spans="1:33" s="104" customFormat="1" ht="21.75">
      <c r="A20" s="105"/>
      <c r="B20" s="105"/>
      <c r="C20" s="652">
        <v>1394</v>
      </c>
      <c r="D20" s="652"/>
      <c r="E20" s="652"/>
      <c r="F20" s="652"/>
      <c r="G20" s="652"/>
      <c r="H20" s="652"/>
      <c r="I20" s="652"/>
      <c r="J20" s="652"/>
      <c r="K20" s="652"/>
      <c r="L20" s="652"/>
      <c r="M20" s="652"/>
      <c r="N20" s="652"/>
      <c r="O20" s="652"/>
      <c r="P20" s="652"/>
      <c r="Q20" s="652"/>
      <c r="R20" s="251"/>
      <c r="S20" s="652">
        <v>1393</v>
      </c>
      <c r="T20" s="652"/>
      <c r="U20" s="652"/>
      <c r="V20" s="652"/>
      <c r="W20" s="652"/>
      <c r="X20" s="652"/>
      <c r="Y20" s="652"/>
      <c r="Z20" s="652"/>
      <c r="AA20" s="652"/>
      <c r="AB20" s="652"/>
      <c r="AC20" s="652"/>
      <c r="AD20" s="652"/>
      <c r="AE20" s="652"/>
      <c r="AF20" s="652"/>
      <c r="AG20" s="652"/>
    </row>
    <row r="21" spans="1:33" s="104" customFormat="1" ht="21.75">
      <c r="A21" s="655" t="s">
        <v>224</v>
      </c>
      <c r="B21" s="105"/>
      <c r="C21" s="652" t="s">
        <v>222</v>
      </c>
      <c r="D21" s="652"/>
      <c r="E21" s="652"/>
      <c r="F21" s="652"/>
      <c r="G21" s="652"/>
      <c r="H21" s="652"/>
      <c r="I21" s="652"/>
      <c r="J21" s="652"/>
      <c r="K21" s="652"/>
      <c r="L21" s="105"/>
      <c r="M21" s="652" t="s">
        <v>223</v>
      </c>
      <c r="N21" s="652"/>
      <c r="O21" s="652"/>
      <c r="P21" s="652"/>
      <c r="Q21" s="652"/>
      <c r="R21" s="107"/>
      <c r="S21" s="652" t="s">
        <v>222</v>
      </c>
      <c r="T21" s="652"/>
      <c r="U21" s="652"/>
      <c r="V21" s="652"/>
      <c r="W21" s="652"/>
      <c r="X21" s="652"/>
      <c r="Y21" s="652"/>
      <c r="Z21" s="652"/>
      <c r="AA21" s="652"/>
      <c r="AB21" s="108"/>
      <c r="AC21" s="656" t="s">
        <v>223</v>
      </c>
      <c r="AD21" s="656"/>
      <c r="AE21" s="656"/>
      <c r="AF21" s="656"/>
      <c r="AG21" s="656"/>
    </row>
    <row r="22" spans="1:33" s="109" customFormat="1" ht="65.25" customHeight="1">
      <c r="A22" s="655"/>
      <c r="B22" s="461"/>
      <c r="C22" s="110" t="s">
        <v>249</v>
      </c>
      <c r="D22" s="110"/>
      <c r="E22" s="110" t="s">
        <v>225</v>
      </c>
      <c r="F22" s="110"/>
      <c r="G22" s="110" t="s">
        <v>230</v>
      </c>
      <c r="H22" s="110"/>
      <c r="I22" s="110" t="s">
        <v>226</v>
      </c>
      <c r="J22" s="110"/>
      <c r="K22" s="110" t="s">
        <v>231</v>
      </c>
      <c r="L22" s="110"/>
      <c r="M22" s="110" t="s">
        <v>227</v>
      </c>
      <c r="N22" s="110"/>
      <c r="O22" s="110" t="s">
        <v>228</v>
      </c>
      <c r="P22" s="110"/>
      <c r="Q22" s="110" t="s">
        <v>229</v>
      </c>
      <c r="R22" s="110"/>
      <c r="S22" s="110" t="s">
        <v>249</v>
      </c>
      <c r="T22" s="110"/>
      <c r="U22" s="110" t="s">
        <v>225</v>
      </c>
      <c r="V22" s="110"/>
      <c r="W22" s="110" t="s">
        <v>230</v>
      </c>
      <c r="X22" s="110"/>
      <c r="Y22" s="110" t="s">
        <v>226</v>
      </c>
      <c r="Z22" s="110"/>
      <c r="AA22" s="110" t="s">
        <v>231</v>
      </c>
      <c r="AB22" s="110"/>
      <c r="AC22" s="110" t="s">
        <v>227</v>
      </c>
      <c r="AD22" s="110"/>
      <c r="AE22" s="110" t="s">
        <v>228</v>
      </c>
      <c r="AF22" s="110"/>
      <c r="AG22" s="110" t="s">
        <v>229</v>
      </c>
    </row>
    <row r="23" spans="1:33" s="104" customFormat="1">
      <c r="A23" s="515" t="s">
        <v>364</v>
      </c>
      <c r="B23" s="9"/>
      <c r="C23" s="111" t="s">
        <v>139</v>
      </c>
      <c r="D23" s="9"/>
      <c r="E23" s="111" t="s">
        <v>139</v>
      </c>
      <c r="F23" s="9"/>
      <c r="G23" s="111" t="s">
        <v>139</v>
      </c>
      <c r="H23" s="9"/>
      <c r="I23" s="111" t="s">
        <v>139</v>
      </c>
      <c r="J23" s="9"/>
      <c r="K23" s="111" t="s">
        <v>139</v>
      </c>
      <c r="L23" s="9"/>
      <c r="M23" s="111" t="s">
        <v>139</v>
      </c>
      <c r="N23" s="9"/>
      <c r="O23" s="111" t="s">
        <v>139</v>
      </c>
      <c r="P23" s="9"/>
      <c r="Q23" s="509">
        <v>3600</v>
      </c>
      <c r="R23" s="9"/>
      <c r="S23" s="111" t="s">
        <v>139</v>
      </c>
      <c r="T23" s="9"/>
      <c r="U23" s="111" t="s">
        <v>139</v>
      </c>
      <c r="V23" s="9"/>
      <c r="W23" s="111" t="s">
        <v>139</v>
      </c>
      <c r="X23" s="9"/>
      <c r="Y23" s="111" t="s">
        <v>139</v>
      </c>
      <c r="Z23" s="9"/>
      <c r="AA23" s="111" t="s">
        <v>139</v>
      </c>
      <c r="AB23" s="9"/>
      <c r="AC23" s="111" t="s">
        <v>139</v>
      </c>
      <c r="AD23" s="9"/>
      <c r="AE23" s="111" t="s">
        <v>139</v>
      </c>
      <c r="AF23" s="9"/>
      <c r="AG23" s="511">
        <v>4346</v>
      </c>
    </row>
    <row r="24" spans="1:33">
      <c r="A24" s="9" t="s">
        <v>139</v>
      </c>
      <c r="B24" s="9"/>
      <c r="C24" s="9" t="s">
        <v>139</v>
      </c>
      <c r="D24" s="9"/>
      <c r="E24" s="9" t="s">
        <v>139</v>
      </c>
      <c r="F24" s="9"/>
      <c r="G24" s="9" t="s">
        <v>139</v>
      </c>
      <c r="H24" s="9"/>
      <c r="I24" s="9" t="s">
        <v>139</v>
      </c>
      <c r="J24" s="9"/>
      <c r="K24" s="9" t="s">
        <v>139</v>
      </c>
      <c r="L24" s="9"/>
      <c r="M24" s="9" t="s">
        <v>139</v>
      </c>
      <c r="N24" s="9"/>
      <c r="O24" s="9" t="s">
        <v>139</v>
      </c>
      <c r="P24" s="9"/>
      <c r="Q24" s="295" t="s">
        <v>139</v>
      </c>
      <c r="R24" s="9"/>
      <c r="S24" s="9" t="s">
        <v>139</v>
      </c>
      <c r="T24" s="9"/>
      <c r="U24" s="9" t="s">
        <v>139</v>
      </c>
      <c r="V24" s="9"/>
      <c r="W24" s="9" t="s">
        <v>139</v>
      </c>
      <c r="X24" s="9"/>
      <c r="Y24" s="9" t="s">
        <v>139</v>
      </c>
      <c r="Z24" s="9"/>
      <c r="AA24" s="9" t="s">
        <v>139</v>
      </c>
      <c r="AB24" s="9"/>
      <c r="AC24" s="9" t="s">
        <v>139</v>
      </c>
      <c r="AD24" s="9"/>
      <c r="AE24" s="9" t="s">
        <v>139</v>
      </c>
      <c r="AF24" s="9"/>
      <c r="AG24" s="513" t="s">
        <v>139</v>
      </c>
    </row>
    <row r="25" spans="1:33" ht="21" thickBot="1">
      <c r="A25" s="9" t="s">
        <v>18</v>
      </c>
      <c r="B25" s="9"/>
      <c r="C25" s="9"/>
      <c r="D25" s="9"/>
      <c r="E25" s="9"/>
      <c r="F25" s="9"/>
      <c r="G25" s="9"/>
      <c r="H25" s="9"/>
      <c r="I25" s="9"/>
      <c r="J25" s="9"/>
      <c r="K25" s="113" t="s">
        <v>139</v>
      </c>
      <c r="L25" s="9"/>
      <c r="M25" s="9"/>
      <c r="N25" s="9"/>
      <c r="O25" s="9"/>
      <c r="P25" s="9"/>
      <c r="Q25" s="130">
        <f>SUM(Q23:Q24)</f>
        <v>3600</v>
      </c>
      <c r="R25" s="9"/>
      <c r="S25" s="9"/>
      <c r="T25" s="9"/>
      <c r="U25" s="9"/>
      <c r="V25" s="9"/>
      <c r="W25" s="9"/>
      <c r="X25" s="9"/>
      <c r="Y25" s="9"/>
      <c r="Z25" s="9"/>
      <c r="AA25" s="113" t="s">
        <v>139</v>
      </c>
      <c r="AB25" s="9"/>
      <c r="AC25" s="9"/>
      <c r="AD25" s="9"/>
      <c r="AE25" s="9"/>
      <c r="AF25" s="9"/>
      <c r="AG25" s="512">
        <f>SUM(AG23:AG24)</f>
        <v>4346</v>
      </c>
    </row>
    <row r="26" spans="1:33" ht="21" thickTop="1">
      <c r="A26" s="9"/>
      <c r="B26" s="9"/>
      <c r="C26" s="9"/>
      <c r="D26" s="9"/>
      <c r="E26" s="9"/>
      <c r="F26" s="9"/>
      <c r="G26" s="9"/>
      <c r="H26" s="9"/>
      <c r="I26" s="9"/>
      <c r="J26" s="9"/>
      <c r="K26" s="179"/>
      <c r="L26" s="9"/>
      <c r="M26" s="9"/>
      <c r="N26" s="9"/>
      <c r="O26" s="9"/>
      <c r="P26" s="9"/>
      <c r="Q26" s="130"/>
      <c r="R26" s="9"/>
      <c r="S26" s="9"/>
      <c r="T26" s="9"/>
      <c r="U26" s="9"/>
      <c r="V26" s="9"/>
      <c r="W26" s="9"/>
      <c r="X26" s="9"/>
      <c r="Y26" s="9"/>
      <c r="Z26" s="9"/>
      <c r="AA26" s="179"/>
      <c r="AB26" s="9"/>
      <c r="AC26" s="9"/>
      <c r="AD26" s="9"/>
      <c r="AE26" s="9"/>
      <c r="AF26" s="9"/>
      <c r="AG26" s="512"/>
    </row>
    <row r="27" spans="1:33">
      <c r="A27" s="499" t="s">
        <v>238</v>
      </c>
      <c r="K27" s="114"/>
      <c r="L27" s="114"/>
      <c r="M27" s="114"/>
      <c r="N27" s="114"/>
      <c r="O27" s="114"/>
      <c r="P27" s="114"/>
      <c r="Q27" s="130" t="s">
        <v>139</v>
      </c>
      <c r="R27" s="9"/>
      <c r="AG27" s="512" t="s">
        <v>139</v>
      </c>
    </row>
    <row r="28" spans="1:33" ht="21" thickBot="1">
      <c r="A28" s="499" t="s">
        <v>237</v>
      </c>
      <c r="Q28" s="510">
        <f>SUM(Q25:Q27)</f>
        <v>3600</v>
      </c>
      <c r="AG28" s="514">
        <f>SUM(AG25:AG27)</f>
        <v>4346</v>
      </c>
    </row>
    <row r="29" spans="1:33" ht="21" thickTop="1"/>
    <row r="30" spans="1:33">
      <c r="B30" s="115" t="s">
        <v>235</v>
      </c>
      <c r="C30" s="252" t="s">
        <v>264</v>
      </c>
      <c r="D30" s="252"/>
      <c r="E30" s="252"/>
      <c r="F30" s="252"/>
      <c r="G30" s="252"/>
      <c r="H30" s="252"/>
      <c r="I30" s="252"/>
      <c r="J30" s="252"/>
      <c r="K30" s="252"/>
      <c r="L30" s="252"/>
      <c r="M30" s="252"/>
      <c r="N30" s="252"/>
      <c r="O30" s="252"/>
      <c r="P30" s="252"/>
      <c r="Q30" s="252"/>
    </row>
    <row r="31" spans="1:33" ht="21.75">
      <c r="A31" s="636">
        <v>14</v>
      </c>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row>
  </sheetData>
  <mergeCells count="20">
    <mergeCell ref="A31:AG31"/>
    <mergeCell ref="A21:A22"/>
    <mergeCell ref="A10:A11"/>
    <mergeCell ref="C21:K21"/>
    <mergeCell ref="M21:Q21"/>
    <mergeCell ref="S21:AA21"/>
    <mergeCell ref="AC21:AG21"/>
    <mergeCell ref="C10:K10"/>
    <mergeCell ref="M10:Q10"/>
    <mergeCell ref="S10:AA10"/>
    <mergeCell ref="AC10:AG10"/>
    <mergeCell ref="C20:Q20"/>
    <mergeCell ref="S20:AG20"/>
    <mergeCell ref="A18:G18"/>
    <mergeCell ref="C9:U9"/>
    <mergeCell ref="A1:AG1"/>
    <mergeCell ref="A2:AG2"/>
    <mergeCell ref="A3:AG3"/>
    <mergeCell ref="A6:U6"/>
    <mergeCell ref="W9:AG9"/>
  </mergeCells>
  <printOptions horizontalCentered="1"/>
  <pageMargins left="0.21" right="0.3" top="0.36" bottom="0.3937007874015748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dimension ref="A1:U32"/>
  <sheetViews>
    <sheetView rightToLeft="1" tabSelected="1" view="pageBreakPreview" topLeftCell="A16" zoomScale="90" zoomScaleSheetLayoutView="90" workbookViewId="0">
      <selection activeCell="K36" sqref="K36"/>
    </sheetView>
  </sheetViews>
  <sheetFormatPr defaultRowHeight="20.25"/>
  <cols>
    <col min="1" max="1" width="35" style="100" customWidth="1"/>
    <col min="2" max="2" width="14.28515625" style="100" bestFit="1" customWidth="1"/>
    <col min="3" max="3" width="1.85546875" style="100" customWidth="1"/>
    <col min="4" max="4" width="14.28515625" style="100" customWidth="1"/>
    <col min="5" max="5" width="1.85546875" style="102" customWidth="1"/>
    <col min="6" max="6" width="17" style="102" bestFit="1" customWidth="1"/>
    <col min="7" max="7" width="2.7109375" style="102" customWidth="1"/>
    <col min="8" max="8" width="14.28515625" style="100" customWidth="1"/>
    <col min="9" max="9" width="2" style="100" customWidth="1"/>
    <col min="10" max="10" width="14" style="100" customWidth="1"/>
    <col min="11" max="11" width="11.28515625" style="100" bestFit="1" customWidth="1"/>
    <col min="12" max="12" width="1.7109375" style="100" customWidth="1"/>
    <col min="13" max="13" width="10.5703125" style="100" bestFit="1" customWidth="1"/>
    <col min="14" max="14" width="2.5703125" style="100" customWidth="1"/>
    <col min="15" max="15" width="10.5703125" style="100" bestFit="1" customWidth="1"/>
    <col min="16" max="16" width="1.85546875" style="100" customWidth="1"/>
    <col min="17" max="17" width="11.85546875" style="100" bestFit="1" customWidth="1"/>
    <col min="18" max="16384" width="9.140625" style="100"/>
  </cols>
  <sheetData>
    <row r="1" spans="1:21" s="25" customFormat="1" ht="24.75" customHeight="1">
      <c r="A1" s="602" t="s">
        <v>290</v>
      </c>
      <c r="B1" s="602"/>
      <c r="C1" s="602"/>
      <c r="D1" s="602"/>
      <c r="E1" s="602"/>
      <c r="F1" s="602"/>
      <c r="G1" s="602"/>
      <c r="H1" s="602"/>
      <c r="I1" s="602"/>
      <c r="J1" s="602"/>
      <c r="K1" s="145"/>
      <c r="L1" s="145"/>
      <c r="M1" s="145"/>
      <c r="N1" s="145"/>
      <c r="O1" s="145"/>
      <c r="P1" s="145"/>
      <c r="Q1" s="145"/>
      <c r="R1" s="145"/>
      <c r="S1" s="145"/>
      <c r="T1" s="145"/>
      <c r="U1" s="145"/>
    </row>
    <row r="2" spans="1:21" s="25" customFormat="1" ht="24.75" customHeight="1">
      <c r="A2" s="602" t="s">
        <v>128</v>
      </c>
      <c r="B2" s="602"/>
      <c r="C2" s="602"/>
      <c r="D2" s="602"/>
      <c r="E2" s="602"/>
      <c r="F2" s="602"/>
      <c r="G2" s="602"/>
      <c r="H2" s="602"/>
      <c r="I2" s="602"/>
      <c r="J2" s="602"/>
      <c r="K2" s="145"/>
      <c r="L2" s="145"/>
      <c r="M2" s="145"/>
      <c r="N2" s="145"/>
      <c r="O2" s="145"/>
      <c r="P2" s="145"/>
      <c r="Q2" s="145"/>
      <c r="R2" s="145"/>
      <c r="S2" s="145"/>
      <c r="T2" s="145"/>
      <c r="U2" s="145"/>
    </row>
    <row r="3" spans="1:21" s="25" customFormat="1" ht="24.75" customHeight="1">
      <c r="A3" s="602" t="s">
        <v>352</v>
      </c>
      <c r="B3" s="602"/>
      <c r="C3" s="602"/>
      <c r="D3" s="602"/>
      <c r="E3" s="602"/>
      <c r="F3" s="602"/>
      <c r="G3" s="602"/>
      <c r="H3" s="602"/>
      <c r="I3" s="602"/>
      <c r="J3" s="602"/>
      <c r="K3" s="145"/>
      <c r="L3" s="145"/>
      <c r="M3" s="145"/>
      <c r="N3" s="145"/>
      <c r="O3" s="145"/>
      <c r="P3" s="145"/>
      <c r="Q3" s="145"/>
      <c r="R3" s="145"/>
      <c r="S3" s="145"/>
      <c r="T3" s="145"/>
      <c r="U3" s="145"/>
    </row>
    <row r="4" spans="1:21" s="25" customFormat="1" ht="21.75">
      <c r="A4" s="308"/>
      <c r="B4" s="308"/>
      <c r="C4" s="308"/>
      <c r="D4" s="308"/>
      <c r="E4" s="308"/>
      <c r="F4" s="308"/>
      <c r="G4" s="308"/>
      <c r="H4" s="308"/>
      <c r="I4" s="308"/>
      <c r="J4" s="308"/>
      <c r="K4" s="308"/>
      <c r="L4" s="308"/>
      <c r="M4" s="308"/>
      <c r="N4" s="308"/>
      <c r="O4" s="308"/>
      <c r="P4" s="308"/>
      <c r="Q4" s="308"/>
      <c r="R4" s="308"/>
      <c r="S4" s="308"/>
      <c r="T4" s="308"/>
      <c r="U4" s="308"/>
    </row>
    <row r="5" spans="1:21" s="25" customFormat="1" ht="29.25" customHeight="1">
      <c r="A5" s="96" t="s">
        <v>254</v>
      </c>
      <c r="B5" s="308"/>
      <c r="C5" s="308"/>
      <c r="D5" s="308"/>
      <c r="E5" s="308"/>
      <c r="F5" s="308"/>
      <c r="G5" s="308"/>
      <c r="H5" s="308"/>
      <c r="I5" s="308"/>
      <c r="J5" s="308"/>
      <c r="K5" s="308"/>
      <c r="L5" s="308"/>
      <c r="M5" s="308"/>
      <c r="N5" s="308"/>
      <c r="O5" s="308"/>
      <c r="P5" s="308"/>
      <c r="Q5" s="308"/>
      <c r="R5" s="308"/>
      <c r="S5" s="308"/>
      <c r="T5" s="308"/>
      <c r="U5" s="308"/>
    </row>
    <row r="6" spans="1:21" s="25" customFormat="1" ht="21.75">
      <c r="B6" s="97"/>
      <c r="C6" s="97"/>
      <c r="D6" s="97"/>
      <c r="E6" s="97"/>
      <c r="F6" s="97"/>
      <c r="G6" s="97"/>
      <c r="H6" s="97"/>
      <c r="I6" s="97"/>
      <c r="J6" s="97"/>
      <c r="K6" s="97"/>
      <c r="L6" s="97"/>
      <c r="M6" s="97"/>
      <c r="N6" s="97"/>
      <c r="O6" s="97"/>
    </row>
    <row r="7" spans="1:21" ht="65.25">
      <c r="A7" s="528"/>
      <c r="B7" s="529" t="s">
        <v>366</v>
      </c>
      <c r="C7" s="530"/>
      <c r="D7" s="529" t="s">
        <v>367</v>
      </c>
      <c r="E7" s="530"/>
      <c r="F7" s="531" t="s">
        <v>368</v>
      </c>
      <c r="G7" s="532"/>
      <c r="H7" s="529" t="s">
        <v>369</v>
      </c>
      <c r="I7" s="533"/>
      <c r="J7" s="534" t="s">
        <v>365</v>
      </c>
      <c r="K7" s="527"/>
      <c r="L7" s="527"/>
      <c r="M7" s="527"/>
      <c r="N7" s="527"/>
      <c r="O7" s="527"/>
      <c r="P7" s="527"/>
      <c r="Q7" s="527"/>
    </row>
    <row r="8" spans="1:21" ht="24.75" customHeight="1">
      <c r="A8" s="528"/>
      <c r="B8" s="535" t="s">
        <v>98</v>
      </c>
      <c r="C8" s="536"/>
      <c r="D8" s="535" t="s">
        <v>98</v>
      </c>
      <c r="E8" s="536"/>
      <c r="F8" s="535" t="s">
        <v>98</v>
      </c>
      <c r="G8" s="537"/>
      <c r="H8" s="535" t="s">
        <v>98</v>
      </c>
      <c r="I8" s="538"/>
      <c r="J8" s="535" t="s">
        <v>98</v>
      </c>
      <c r="K8" s="99"/>
      <c r="L8" s="520"/>
      <c r="M8" s="99"/>
      <c r="N8" s="99"/>
      <c r="O8" s="99"/>
      <c r="P8" s="99"/>
      <c r="Q8" s="518"/>
    </row>
    <row r="9" spans="1:21" ht="27.75" customHeight="1">
      <c r="A9" s="564" t="s">
        <v>370</v>
      </c>
      <c r="B9" s="539">
        <v>16851</v>
      </c>
      <c r="C9" s="539"/>
      <c r="D9" s="540">
        <v>21831</v>
      </c>
      <c r="E9" s="540"/>
      <c r="F9" s="540">
        <v>26791</v>
      </c>
      <c r="G9" s="539"/>
      <c r="H9" s="539">
        <f>SUM(B9:G9)</f>
        <v>65473</v>
      </c>
      <c r="I9" s="541"/>
      <c r="J9" s="539">
        <v>66046</v>
      </c>
      <c r="K9" s="101"/>
      <c r="L9" s="520"/>
      <c r="M9" s="101"/>
      <c r="N9" s="520"/>
      <c r="O9" s="101"/>
      <c r="P9" s="101"/>
      <c r="Q9" s="518"/>
    </row>
    <row r="10" spans="1:21" ht="44.25" customHeight="1">
      <c r="A10" s="565" t="s">
        <v>371</v>
      </c>
      <c r="B10" s="539">
        <v>-2044</v>
      </c>
      <c r="C10" s="539"/>
      <c r="D10" s="537">
        <v>0</v>
      </c>
      <c r="E10" s="537"/>
      <c r="F10" s="537">
        <v>0</v>
      </c>
      <c r="G10" s="539"/>
      <c r="H10" s="539">
        <f>SUM(B10:G10)</f>
        <v>-2044</v>
      </c>
      <c r="I10" s="542"/>
      <c r="J10" s="539">
        <v>-2044</v>
      </c>
      <c r="K10" s="520"/>
      <c r="L10" s="520"/>
      <c r="M10" s="520"/>
      <c r="N10" s="520"/>
      <c r="O10" s="520"/>
      <c r="P10" s="520"/>
      <c r="Q10" s="520"/>
    </row>
    <row r="11" spans="1:21" ht="27.75" customHeight="1">
      <c r="A11" s="564" t="s">
        <v>372</v>
      </c>
      <c r="B11" s="543">
        <v>1574</v>
      </c>
      <c r="C11" s="539"/>
      <c r="D11" s="544">
        <v>0</v>
      </c>
      <c r="E11" s="537"/>
      <c r="F11" s="544">
        <v>0</v>
      </c>
      <c r="G11" s="539"/>
      <c r="H11" s="543">
        <f>SUM(B11:G11)</f>
        <v>1574</v>
      </c>
      <c r="I11" s="542"/>
      <c r="J11" s="543">
        <v>3912</v>
      </c>
      <c r="K11" s="101"/>
      <c r="L11" s="101"/>
      <c r="M11" s="101"/>
      <c r="N11" s="101"/>
      <c r="O11" s="101"/>
      <c r="P11" s="101"/>
      <c r="Q11" s="101"/>
    </row>
    <row r="12" spans="1:21" ht="27.75" customHeight="1">
      <c r="A12" s="564"/>
      <c r="B12" s="539">
        <f>SUM(B9:B11)</f>
        <v>16381</v>
      </c>
      <c r="C12" s="539"/>
      <c r="D12" s="539">
        <f>SUM(D9:D11)</f>
        <v>21831</v>
      </c>
      <c r="E12" s="539"/>
      <c r="F12" s="539">
        <f>SUM(F9:F11)</f>
        <v>26791</v>
      </c>
      <c r="G12" s="539"/>
      <c r="H12" s="539">
        <f>SUM(H9:H11)</f>
        <v>65003</v>
      </c>
      <c r="I12" s="542"/>
      <c r="J12" s="539">
        <f>SUM(J9:J11)</f>
        <v>67914</v>
      </c>
      <c r="K12" s="101"/>
      <c r="L12" s="101"/>
      <c r="M12" s="101"/>
      <c r="N12" s="101"/>
      <c r="O12" s="101"/>
      <c r="P12" s="101"/>
      <c r="Q12" s="101"/>
    </row>
    <row r="13" spans="1:21" ht="40.5">
      <c r="A13" s="565" t="s">
        <v>373</v>
      </c>
      <c r="B13" s="543">
        <v>2266</v>
      </c>
      <c r="C13" s="539"/>
      <c r="D13" s="543">
        <v>1743</v>
      </c>
      <c r="E13" s="539"/>
      <c r="F13" s="543">
        <v>2312</v>
      </c>
      <c r="G13" s="539"/>
      <c r="H13" s="543">
        <f>SUM(B13:G13)</f>
        <v>6321</v>
      </c>
      <c r="I13" s="542"/>
      <c r="J13" s="543">
        <v>6269</v>
      </c>
      <c r="K13" s="101"/>
      <c r="L13" s="101"/>
      <c r="M13" s="101"/>
      <c r="N13" s="101"/>
      <c r="O13" s="101"/>
      <c r="P13" s="101"/>
      <c r="Q13" s="101"/>
    </row>
    <row r="14" spans="1:21" s="24" customFormat="1" ht="24.75" customHeight="1">
      <c r="A14" s="564"/>
      <c r="B14" s="539">
        <f>SUM(B12:B13)</f>
        <v>18647</v>
      </c>
      <c r="C14" s="539"/>
      <c r="D14" s="539">
        <f>SUM(D12:D13)</f>
        <v>23574</v>
      </c>
      <c r="E14" s="539"/>
      <c r="F14" s="539">
        <f>SUM(F12:F13)</f>
        <v>29103</v>
      </c>
      <c r="G14" s="539"/>
      <c r="H14" s="539">
        <f>SUM(H12:H13)</f>
        <v>71324</v>
      </c>
      <c r="I14" s="539"/>
      <c r="J14" s="539">
        <f>SUM(J12:J13)</f>
        <v>74183</v>
      </c>
      <c r="K14" s="524"/>
      <c r="L14" s="523"/>
      <c r="M14" s="523"/>
      <c r="N14" s="523"/>
      <c r="O14" s="523"/>
      <c r="P14" s="523"/>
      <c r="Q14" s="523"/>
    </row>
    <row r="15" spans="1:21" s="24" customFormat="1" ht="26.25" customHeight="1">
      <c r="A15" s="564" t="s">
        <v>374</v>
      </c>
      <c r="B15" s="543">
        <v>-6416</v>
      </c>
      <c r="C15" s="539"/>
      <c r="D15" s="543">
        <v>0</v>
      </c>
      <c r="E15" s="539"/>
      <c r="F15" s="543">
        <v>0</v>
      </c>
      <c r="G15" s="539"/>
      <c r="H15" s="543">
        <f>SUM(B15:G15)</f>
        <v>-6416</v>
      </c>
      <c r="I15" s="538"/>
      <c r="J15" s="543">
        <v>-8710</v>
      </c>
      <c r="K15" s="524"/>
      <c r="L15" s="523"/>
      <c r="M15" s="523"/>
      <c r="N15" s="523"/>
      <c r="O15" s="523"/>
      <c r="P15" s="523"/>
      <c r="Q15" s="523"/>
    </row>
    <row r="16" spans="1:21" s="24" customFormat="1" ht="26.25" customHeight="1">
      <c r="A16" s="564" t="s">
        <v>375</v>
      </c>
      <c r="B16" s="543">
        <f>SUM(B14:B15)</f>
        <v>12231</v>
      </c>
      <c r="C16" s="539"/>
      <c r="D16" s="543">
        <f>SUM(D14:D15)</f>
        <v>23574</v>
      </c>
      <c r="E16" s="539"/>
      <c r="F16" s="543">
        <f>SUM(F14:F15)</f>
        <v>29103</v>
      </c>
      <c r="G16" s="539"/>
      <c r="H16" s="543">
        <f>SUM(H14:H15)</f>
        <v>64908</v>
      </c>
      <c r="I16" s="545"/>
      <c r="J16" s="543">
        <f>SUM(J14:J15)</f>
        <v>65473</v>
      </c>
      <c r="K16" s="524"/>
      <c r="L16" s="523"/>
      <c r="M16" s="526"/>
      <c r="N16" s="526"/>
      <c r="O16" s="526"/>
      <c r="P16" s="523"/>
      <c r="Q16" s="523"/>
    </row>
    <row r="17" spans="1:17" s="24" customFormat="1" ht="26.25" customHeight="1">
      <c r="A17" s="564" t="s">
        <v>100</v>
      </c>
      <c r="B17" s="543">
        <v>7604</v>
      </c>
      <c r="C17" s="539"/>
      <c r="D17" s="543">
        <v>0</v>
      </c>
      <c r="E17" s="546"/>
      <c r="F17" s="547" t="s">
        <v>306</v>
      </c>
      <c r="G17" s="539"/>
      <c r="H17" s="543">
        <v>7604</v>
      </c>
      <c r="I17" s="545"/>
      <c r="J17" s="543">
        <v>12224</v>
      </c>
      <c r="K17" s="524"/>
      <c r="L17" s="523"/>
      <c r="M17" s="523"/>
      <c r="N17" s="523"/>
      <c r="O17" s="523"/>
      <c r="P17" s="523"/>
      <c r="Q17" s="523"/>
    </row>
    <row r="18" spans="1:17" s="24" customFormat="1" ht="26.25" customHeight="1" thickBot="1">
      <c r="A18" s="564" t="s">
        <v>376</v>
      </c>
      <c r="B18" s="548">
        <v>4627</v>
      </c>
      <c r="C18" s="539"/>
      <c r="D18" s="548">
        <v>23574</v>
      </c>
      <c r="E18" s="539"/>
      <c r="F18" s="548">
        <v>29103</v>
      </c>
      <c r="G18" s="539"/>
      <c r="H18" s="548">
        <v>57304</v>
      </c>
      <c r="I18" s="545"/>
      <c r="J18" s="548">
        <v>53249</v>
      </c>
      <c r="K18" s="524"/>
      <c r="L18" s="523"/>
      <c r="M18" s="523"/>
      <c r="N18" s="523"/>
      <c r="O18" s="523"/>
      <c r="P18" s="523"/>
      <c r="Q18" s="523"/>
    </row>
    <row r="19" spans="1:17" s="24" customFormat="1" ht="24" customHeight="1" thickTop="1">
      <c r="A19" s="525"/>
      <c r="B19" s="521"/>
      <c r="C19" s="522"/>
      <c r="D19" s="521"/>
      <c r="E19" s="522"/>
      <c r="F19" s="523"/>
      <c r="G19" s="518"/>
      <c r="H19" s="523"/>
      <c r="I19" s="523"/>
      <c r="J19" s="523"/>
      <c r="K19" s="523"/>
      <c r="L19" s="523"/>
      <c r="M19" s="523"/>
      <c r="N19" s="523"/>
      <c r="O19" s="523"/>
      <c r="P19" s="523"/>
      <c r="Q19" s="523"/>
    </row>
    <row r="20" spans="1:17" s="550" customFormat="1" ht="29.25" customHeight="1">
      <c r="A20" s="549" t="s">
        <v>261</v>
      </c>
      <c r="B20" s="526"/>
      <c r="C20" s="526"/>
      <c r="D20" s="526"/>
      <c r="E20" s="526"/>
      <c r="F20" s="519"/>
      <c r="G20" s="526"/>
      <c r="H20" s="519"/>
      <c r="I20" s="526"/>
      <c r="J20" s="523"/>
      <c r="K20" s="526"/>
      <c r="L20" s="526"/>
      <c r="M20" s="526"/>
      <c r="N20" s="526"/>
      <c r="P20" s="526"/>
      <c r="Q20" s="526"/>
    </row>
    <row r="21" spans="1:17" s="516" customFormat="1" ht="27" customHeight="1">
      <c r="A21" s="551"/>
      <c r="B21" s="551"/>
      <c r="C21" s="551"/>
      <c r="D21" s="551"/>
      <c r="E21" s="558"/>
      <c r="F21" s="558"/>
      <c r="G21" s="558"/>
      <c r="H21" s="552"/>
      <c r="I21" s="552"/>
    </row>
    <row r="22" spans="1:17" s="14" customFormat="1" ht="27" customHeight="1">
      <c r="A22" s="474"/>
      <c r="B22" s="569"/>
      <c r="C22" s="147"/>
      <c r="D22" s="561" t="s">
        <v>369</v>
      </c>
      <c r="E22" s="147"/>
      <c r="F22" s="562" t="s">
        <v>365</v>
      </c>
      <c r="H22" s="559"/>
    </row>
    <row r="23" spans="1:17" s="516" customFormat="1" ht="27" customHeight="1">
      <c r="A23" s="474"/>
      <c r="B23" s="554"/>
      <c r="D23" s="553" t="s">
        <v>98</v>
      </c>
      <c r="F23" s="555" t="s">
        <v>98</v>
      </c>
      <c r="H23" s="556"/>
    </row>
    <row r="24" spans="1:17" s="516" customFormat="1" ht="31.5" customHeight="1">
      <c r="A24" s="566" t="s">
        <v>377</v>
      </c>
      <c r="B24" s="570"/>
      <c r="D24" s="130">
        <f>D13+B13</f>
        <v>4009</v>
      </c>
      <c r="F24" s="557">
        <v>3957</v>
      </c>
      <c r="H24" s="560"/>
    </row>
    <row r="25" spans="1:17" s="516" customFormat="1" ht="41.25" customHeight="1">
      <c r="A25" s="567" t="s">
        <v>378</v>
      </c>
      <c r="B25" s="570"/>
      <c r="D25" s="130">
        <f>F13</f>
        <v>2312</v>
      </c>
      <c r="F25" s="557">
        <v>2312</v>
      </c>
      <c r="H25" s="560"/>
    </row>
    <row r="26" spans="1:17" s="573" customFormat="1" ht="27" customHeight="1" thickBot="1">
      <c r="A26" s="576" t="s">
        <v>18</v>
      </c>
      <c r="B26" s="571"/>
      <c r="C26" s="568"/>
      <c r="D26" s="572">
        <f>SUM(D24:D25)</f>
        <v>6321</v>
      </c>
      <c r="F26" s="574">
        <f>SUM(F24:F25)</f>
        <v>6269</v>
      </c>
      <c r="H26" s="575"/>
    </row>
    <row r="27" spans="1:17" s="516" customFormat="1" ht="29.25" customHeight="1" thickTop="1">
      <c r="E27" s="15"/>
      <c r="G27" s="15"/>
      <c r="H27" s="15"/>
      <c r="Q27" s="517"/>
    </row>
    <row r="28" spans="1:17" ht="21.75">
      <c r="K28" s="563"/>
      <c r="L28" s="563"/>
      <c r="M28" s="563"/>
      <c r="N28" s="563"/>
      <c r="O28" s="563"/>
      <c r="P28" s="563"/>
      <c r="Q28" s="563"/>
    </row>
    <row r="32" spans="1:17" ht="21.75">
      <c r="A32" s="657">
        <v>15</v>
      </c>
      <c r="B32" s="657"/>
      <c r="C32" s="657"/>
      <c r="D32" s="657"/>
      <c r="E32" s="657"/>
      <c r="F32" s="657"/>
      <c r="G32" s="657"/>
      <c r="H32" s="657"/>
      <c r="I32" s="657"/>
      <c r="J32" s="657"/>
    </row>
  </sheetData>
  <mergeCells count="4">
    <mergeCell ref="A32:J32"/>
    <mergeCell ref="A3:J3"/>
    <mergeCell ref="A2:J2"/>
    <mergeCell ref="A1:J1"/>
  </mergeCells>
  <printOptions horizontalCentered="1"/>
  <pageMargins left="0.19685039370078741" right="0.19685039370078741" top="0.35433070866141736" bottom="0.19685039370078741" header="0.15748031496062992" footer="0.19685039370078741"/>
  <pageSetup paperSize="9" scale="90" orientation="portrait" r:id="rId1"/>
</worksheet>
</file>

<file path=xl/worksheets/sheet15.xml><?xml version="1.0" encoding="utf-8"?>
<worksheet xmlns="http://schemas.openxmlformats.org/spreadsheetml/2006/main" xmlns:r="http://schemas.openxmlformats.org/officeDocument/2006/relationships">
  <dimension ref="A1:Z34"/>
  <sheetViews>
    <sheetView rightToLeft="1" tabSelected="1" view="pageBreakPreview" topLeftCell="A22" zoomScale="110" zoomScaleSheetLayoutView="110" workbookViewId="0">
      <selection activeCell="K36" sqref="K36"/>
    </sheetView>
  </sheetViews>
  <sheetFormatPr defaultColWidth="20.7109375" defaultRowHeight="21.75"/>
  <cols>
    <col min="1" max="1" width="30.28515625" style="74" customWidth="1"/>
    <col min="2" max="3" width="2.28515625" style="74" customWidth="1"/>
    <col min="4" max="4" width="10.5703125" style="74" customWidth="1"/>
    <col min="5" max="5" width="1.7109375" style="74" customWidth="1"/>
    <col min="6" max="6" width="10" style="74" bestFit="1" customWidth="1"/>
    <col min="7" max="7" width="1.42578125" style="74" customWidth="1"/>
    <col min="8" max="8" width="8.42578125" style="74" customWidth="1"/>
    <col min="9" max="9" width="1.7109375" style="74" customWidth="1"/>
    <col min="10" max="10" width="10.7109375" style="74" customWidth="1"/>
    <col min="11" max="11" width="1.28515625" style="74" customWidth="1"/>
    <col min="12" max="12" width="10" style="74" customWidth="1"/>
    <col min="13" max="13" width="1.28515625" style="74" customWidth="1"/>
    <col min="14" max="14" width="10" style="74" bestFit="1" customWidth="1"/>
    <col min="15" max="15" width="2.28515625" style="74" customWidth="1"/>
    <col min="16" max="16" width="10" style="74" bestFit="1" customWidth="1"/>
    <col min="17" max="17" width="1.28515625" style="74" customWidth="1"/>
    <col min="18" max="18" width="10" style="74" bestFit="1" customWidth="1"/>
    <col min="19" max="19" width="1.42578125" style="74" customWidth="1"/>
    <col min="20" max="20" width="8.28515625" style="74" customWidth="1"/>
    <col min="21" max="21" width="1.28515625" style="74" customWidth="1"/>
    <col min="22" max="22" width="8.28515625" style="74" customWidth="1"/>
    <col min="23" max="23" width="1.28515625" style="74" customWidth="1"/>
    <col min="24" max="24" width="11" style="74" customWidth="1"/>
    <col min="25" max="25" width="2" style="74" customWidth="1"/>
    <col min="26" max="26" width="10" style="74" bestFit="1" customWidth="1"/>
    <col min="27" max="16384" width="20.7109375" style="74"/>
  </cols>
  <sheetData>
    <row r="1" spans="1:26" s="11" customFormat="1">
      <c r="A1" s="584" t="s">
        <v>290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row>
    <row r="2" spans="1:26" s="11" customFormat="1">
      <c r="A2" s="584" t="s">
        <v>128</v>
      </c>
      <c r="B2" s="584"/>
      <c r="C2" s="584"/>
      <c r="D2" s="584"/>
      <c r="E2" s="584"/>
      <c r="F2" s="584"/>
      <c r="G2" s="584"/>
      <c r="H2" s="584"/>
      <c r="I2" s="584"/>
      <c r="J2" s="584"/>
      <c r="K2" s="584"/>
      <c r="L2" s="584"/>
      <c r="M2" s="584"/>
      <c r="N2" s="584"/>
      <c r="O2" s="584"/>
      <c r="P2" s="584"/>
      <c r="Q2" s="584"/>
      <c r="R2" s="584"/>
      <c r="S2" s="584"/>
      <c r="T2" s="584"/>
      <c r="U2" s="584"/>
      <c r="V2" s="584"/>
      <c r="W2" s="584"/>
      <c r="X2" s="584"/>
      <c r="Y2" s="584"/>
      <c r="Z2" s="584"/>
    </row>
    <row r="3" spans="1:26" s="11" customFormat="1">
      <c r="A3" s="584" t="s">
        <v>351</v>
      </c>
      <c r="B3" s="584"/>
      <c r="C3" s="584"/>
      <c r="D3" s="584"/>
      <c r="E3" s="584"/>
      <c r="F3" s="584"/>
      <c r="G3" s="584"/>
      <c r="H3" s="584"/>
      <c r="I3" s="584"/>
      <c r="J3" s="584"/>
      <c r="K3" s="584"/>
      <c r="L3" s="584"/>
      <c r="M3" s="584"/>
      <c r="N3" s="584"/>
      <c r="O3" s="584"/>
      <c r="P3" s="584"/>
      <c r="Q3" s="584"/>
      <c r="R3" s="584"/>
      <c r="S3" s="584"/>
      <c r="T3" s="584"/>
      <c r="U3" s="584"/>
      <c r="V3" s="584"/>
      <c r="W3" s="584"/>
      <c r="X3" s="584"/>
      <c r="Y3" s="584"/>
      <c r="Z3" s="584"/>
    </row>
    <row r="4" spans="1:26" s="11" customFormat="1">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c r="A5" s="71" t="s">
        <v>291</v>
      </c>
      <c r="B5" s="71"/>
      <c r="C5" s="72"/>
      <c r="D5" s="72"/>
      <c r="E5" s="72"/>
      <c r="F5" s="72"/>
      <c r="G5" s="72"/>
      <c r="H5" s="72"/>
      <c r="I5" s="72"/>
      <c r="J5" s="72"/>
      <c r="K5" s="72"/>
      <c r="L5" s="72"/>
      <c r="M5" s="72"/>
      <c r="N5" s="72"/>
      <c r="O5" s="72"/>
      <c r="P5" s="72"/>
      <c r="Q5" s="72"/>
      <c r="R5" s="72"/>
      <c r="S5" s="72"/>
      <c r="T5" s="73"/>
    </row>
    <row r="6" spans="1:26" s="11" customFormat="1">
      <c r="A6" s="665" t="s">
        <v>317</v>
      </c>
      <c r="B6" s="665"/>
      <c r="C6" s="75"/>
      <c r="D6" s="661" t="s">
        <v>153</v>
      </c>
      <c r="E6" s="661"/>
      <c r="F6" s="661"/>
      <c r="G6" s="661"/>
      <c r="H6" s="661"/>
      <c r="I6" s="661"/>
      <c r="J6" s="661"/>
      <c r="K6" s="661"/>
      <c r="L6" s="661"/>
      <c r="M6" s="661"/>
      <c r="N6" s="661"/>
      <c r="O6" s="661"/>
      <c r="P6" s="661"/>
      <c r="Q6" s="76"/>
      <c r="R6" s="76"/>
      <c r="S6" s="76"/>
      <c r="T6" s="13"/>
    </row>
    <row r="7" spans="1:26" s="11" customFormat="1" ht="20.25">
      <c r="A7" s="1" t="s">
        <v>316</v>
      </c>
      <c r="B7" s="1"/>
      <c r="C7" s="7"/>
      <c r="D7" s="664" t="s">
        <v>312</v>
      </c>
      <c r="E7" s="664"/>
      <c r="F7" s="664"/>
      <c r="G7" s="664"/>
      <c r="H7" s="664"/>
      <c r="I7" s="77"/>
      <c r="L7" s="664" t="s">
        <v>310</v>
      </c>
      <c r="M7" s="664"/>
      <c r="N7" s="664"/>
      <c r="O7" s="664"/>
      <c r="P7" s="664"/>
      <c r="T7" s="13"/>
    </row>
    <row r="8" spans="1:26" s="11" customFormat="1" ht="20.25">
      <c r="A8" s="7" t="s">
        <v>156</v>
      </c>
      <c r="B8" s="7"/>
      <c r="C8" s="7"/>
      <c r="D8" s="664" t="s">
        <v>311</v>
      </c>
      <c r="E8" s="664"/>
      <c r="F8" s="664"/>
      <c r="G8" s="664"/>
      <c r="H8" s="664"/>
      <c r="I8" s="77"/>
      <c r="L8" s="663" t="s">
        <v>40</v>
      </c>
      <c r="M8" s="663"/>
      <c r="N8" s="663"/>
      <c r="O8" s="663"/>
      <c r="P8" s="663"/>
      <c r="T8" s="13"/>
    </row>
    <row r="9" spans="1:26" s="11" customFormat="1" ht="20.25">
      <c r="A9" s="78" t="s">
        <v>314</v>
      </c>
      <c r="B9" s="78"/>
      <c r="C9" s="7"/>
      <c r="D9" s="663" t="s">
        <v>313</v>
      </c>
      <c r="E9" s="663"/>
      <c r="F9" s="663"/>
      <c r="G9" s="663"/>
      <c r="H9" s="663"/>
      <c r="I9" s="77"/>
      <c r="T9" s="13"/>
    </row>
    <row r="10" spans="1:26" s="11" customFormat="1" ht="20.25">
      <c r="A10" s="78" t="s">
        <v>315</v>
      </c>
      <c r="B10" s="78"/>
      <c r="C10" s="7"/>
      <c r="I10" s="79"/>
      <c r="T10" s="13"/>
    </row>
    <row r="11" spans="1:26" s="11" customFormat="1" ht="20.25">
      <c r="B11" s="6"/>
      <c r="C11" s="7"/>
      <c r="I11" s="79"/>
      <c r="T11" s="13"/>
    </row>
    <row r="12" spans="1:26" s="11" customFormat="1">
      <c r="A12" s="659" t="s">
        <v>246</v>
      </c>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row>
    <row r="13" spans="1:26" s="11" customFormat="1" ht="20.25">
      <c r="A13" s="6"/>
      <c r="B13" s="6"/>
      <c r="C13" s="7"/>
      <c r="D13" s="662" t="s">
        <v>157</v>
      </c>
      <c r="E13" s="662"/>
      <c r="F13" s="662"/>
      <c r="G13" s="662"/>
      <c r="H13" s="662"/>
      <c r="I13" s="662"/>
      <c r="J13" s="662"/>
      <c r="K13" s="662"/>
      <c r="L13" s="662"/>
      <c r="M13" s="662"/>
      <c r="N13" s="662"/>
      <c r="O13" s="7"/>
      <c r="P13" s="662" t="s">
        <v>152</v>
      </c>
      <c r="Q13" s="662"/>
      <c r="R13" s="662"/>
      <c r="S13" s="662"/>
      <c r="T13" s="662"/>
      <c r="U13" s="662"/>
      <c r="V13" s="662"/>
      <c r="W13" s="662"/>
      <c r="X13" s="662"/>
      <c r="Y13" s="662"/>
      <c r="Z13" s="662"/>
    </row>
    <row r="14" spans="1:26" s="11" customFormat="1" ht="20.25">
      <c r="A14" s="76"/>
      <c r="B14" s="76"/>
      <c r="C14" s="76"/>
      <c r="D14" s="80" t="s">
        <v>150</v>
      </c>
      <c r="E14" s="81"/>
      <c r="F14" s="80" t="s">
        <v>151</v>
      </c>
      <c r="G14" s="81"/>
      <c r="H14" s="80" t="s">
        <v>41</v>
      </c>
      <c r="I14" s="81"/>
      <c r="J14" s="80" t="s">
        <v>64</v>
      </c>
      <c r="K14" s="81"/>
      <c r="L14" s="80" t="s">
        <v>97</v>
      </c>
      <c r="M14" s="81"/>
      <c r="N14" s="80" t="s">
        <v>18</v>
      </c>
      <c r="O14" s="7"/>
      <c r="P14" s="80" t="s">
        <v>150</v>
      </c>
      <c r="Q14" s="81"/>
      <c r="R14" s="80" t="s">
        <v>151</v>
      </c>
      <c r="S14" s="81"/>
      <c r="T14" s="80" t="s">
        <v>41</v>
      </c>
      <c r="U14" s="81"/>
      <c r="V14" s="80" t="s">
        <v>64</v>
      </c>
      <c r="W14" s="81"/>
      <c r="X14" s="80" t="s">
        <v>97</v>
      </c>
      <c r="Y14" s="81"/>
      <c r="Z14" s="80" t="s">
        <v>18</v>
      </c>
    </row>
    <row r="15" spans="1:26" s="11" customFormat="1" ht="20.25">
      <c r="A15" s="76"/>
      <c r="B15" s="76"/>
      <c r="C15" s="76"/>
      <c r="D15" s="81" t="s">
        <v>98</v>
      </c>
      <c r="E15" s="81"/>
      <c r="F15" s="81" t="s">
        <v>98</v>
      </c>
      <c r="G15" s="81"/>
      <c r="H15" s="81"/>
      <c r="I15" s="81"/>
      <c r="J15" s="81"/>
      <c r="K15" s="81"/>
      <c r="L15" s="81" t="s">
        <v>98</v>
      </c>
      <c r="M15" s="81"/>
      <c r="N15" s="81" t="s">
        <v>98</v>
      </c>
      <c r="O15" s="7"/>
      <c r="P15" s="81" t="s">
        <v>98</v>
      </c>
      <c r="Q15" s="81"/>
      <c r="R15" s="81" t="s">
        <v>98</v>
      </c>
      <c r="S15" s="81"/>
      <c r="T15" s="81"/>
      <c r="U15" s="81"/>
      <c r="V15" s="81"/>
      <c r="W15" s="81"/>
      <c r="X15" s="81" t="s">
        <v>98</v>
      </c>
      <c r="Y15" s="81"/>
      <c r="Z15" s="81" t="s">
        <v>98</v>
      </c>
    </row>
    <row r="16" spans="1:26" s="11" customFormat="1" ht="20.25">
      <c r="A16" s="663" t="s">
        <v>39</v>
      </c>
      <c r="B16" s="663"/>
      <c r="C16" s="82"/>
      <c r="D16" s="7" t="s">
        <v>139</v>
      </c>
      <c r="E16" s="7"/>
      <c r="F16" s="7" t="s">
        <v>139</v>
      </c>
      <c r="G16" s="7"/>
      <c r="H16" s="7" t="s">
        <v>139</v>
      </c>
      <c r="I16" s="7"/>
      <c r="J16" s="7" t="s">
        <v>139</v>
      </c>
      <c r="K16" s="7"/>
      <c r="L16" s="7" t="s">
        <v>139</v>
      </c>
      <c r="M16" s="7"/>
      <c r="N16" s="7" t="s">
        <v>139</v>
      </c>
      <c r="O16" s="7"/>
      <c r="P16" s="7" t="s">
        <v>139</v>
      </c>
      <c r="Q16" s="7"/>
      <c r="R16" s="7" t="s">
        <v>139</v>
      </c>
      <c r="S16" s="7"/>
      <c r="T16" s="7" t="s">
        <v>139</v>
      </c>
      <c r="U16" s="7"/>
      <c r="V16" s="7" t="s">
        <v>139</v>
      </c>
      <c r="W16" s="7"/>
      <c r="X16" s="7" t="s">
        <v>139</v>
      </c>
      <c r="Y16" s="7"/>
      <c r="Z16" s="7" t="s">
        <v>139</v>
      </c>
    </row>
    <row r="17" spans="1:26" s="11" customFormat="1" ht="20.25">
      <c r="A17" s="663" t="s">
        <v>38</v>
      </c>
      <c r="B17" s="663"/>
      <c r="C17" s="82"/>
      <c r="D17" s="7" t="s">
        <v>139</v>
      </c>
      <c r="E17" s="7"/>
      <c r="F17" s="7" t="s">
        <v>139</v>
      </c>
      <c r="G17" s="7"/>
      <c r="H17" s="7" t="s">
        <v>139</v>
      </c>
      <c r="I17" s="7"/>
      <c r="J17" s="7" t="s">
        <v>139</v>
      </c>
      <c r="K17" s="7"/>
      <c r="L17" s="7" t="s">
        <v>139</v>
      </c>
      <c r="M17" s="7"/>
      <c r="N17" s="7" t="s">
        <v>139</v>
      </c>
      <c r="O17" s="7"/>
      <c r="P17" s="7" t="s">
        <v>139</v>
      </c>
      <c r="Q17" s="7"/>
      <c r="R17" s="7" t="s">
        <v>139</v>
      </c>
      <c r="S17" s="7"/>
      <c r="T17" s="7" t="s">
        <v>139</v>
      </c>
      <c r="U17" s="7"/>
      <c r="V17" s="7" t="s">
        <v>139</v>
      </c>
      <c r="W17" s="7"/>
      <c r="X17" s="7" t="s">
        <v>139</v>
      </c>
      <c r="Y17" s="7"/>
      <c r="Z17" s="7" t="s">
        <v>139</v>
      </c>
    </row>
    <row r="18" spans="1:26" s="11" customFormat="1" ht="20.25">
      <c r="A18" s="663" t="s">
        <v>37</v>
      </c>
      <c r="B18" s="663"/>
      <c r="C18" s="82"/>
      <c r="D18" s="7" t="s">
        <v>139</v>
      </c>
      <c r="E18" s="7"/>
      <c r="F18" s="7" t="s">
        <v>139</v>
      </c>
      <c r="G18" s="7"/>
      <c r="H18" s="7" t="s">
        <v>139</v>
      </c>
      <c r="I18" s="7"/>
      <c r="J18" s="7" t="s">
        <v>139</v>
      </c>
      <c r="K18" s="7"/>
      <c r="L18" s="7" t="s">
        <v>139</v>
      </c>
      <c r="M18" s="7"/>
      <c r="N18" s="7" t="s">
        <v>139</v>
      </c>
      <c r="O18" s="7"/>
      <c r="P18" s="7" t="s">
        <v>139</v>
      </c>
      <c r="Q18" s="7"/>
      <c r="R18" s="7" t="s">
        <v>139</v>
      </c>
      <c r="S18" s="7"/>
      <c r="T18" s="7" t="s">
        <v>139</v>
      </c>
      <c r="U18" s="7"/>
      <c r="V18" s="7" t="s">
        <v>139</v>
      </c>
      <c r="W18" s="7"/>
      <c r="X18" s="7" t="s">
        <v>139</v>
      </c>
      <c r="Y18" s="7"/>
      <c r="Z18" s="7" t="s">
        <v>139</v>
      </c>
    </row>
    <row r="19" spans="1:26" s="11" customFormat="1" ht="20.25">
      <c r="A19" s="663" t="s">
        <v>33</v>
      </c>
      <c r="B19" s="663"/>
      <c r="C19" s="82"/>
      <c r="D19" s="7" t="s">
        <v>139</v>
      </c>
      <c r="E19" s="7"/>
      <c r="F19" s="7" t="s">
        <v>139</v>
      </c>
      <c r="G19" s="7"/>
      <c r="H19" s="7" t="s">
        <v>139</v>
      </c>
      <c r="I19" s="7"/>
      <c r="J19" s="7" t="s">
        <v>139</v>
      </c>
      <c r="K19" s="7"/>
      <c r="L19" s="7" t="s">
        <v>139</v>
      </c>
      <c r="M19" s="7"/>
      <c r="N19" s="7" t="s">
        <v>139</v>
      </c>
      <c r="O19" s="7"/>
      <c r="P19" s="7" t="s">
        <v>139</v>
      </c>
      <c r="Q19" s="7"/>
      <c r="R19" s="7" t="s">
        <v>139</v>
      </c>
      <c r="S19" s="7"/>
      <c r="T19" s="7" t="s">
        <v>139</v>
      </c>
      <c r="U19" s="7"/>
      <c r="V19" s="7" t="s">
        <v>139</v>
      </c>
      <c r="W19" s="7"/>
      <c r="X19" s="7" t="s">
        <v>139</v>
      </c>
      <c r="Y19" s="7"/>
      <c r="Z19" s="7" t="s">
        <v>139</v>
      </c>
    </row>
    <row r="20" spans="1:26" s="11" customFormat="1" ht="21" thickBot="1">
      <c r="A20" s="663" t="s">
        <v>18</v>
      </c>
      <c r="B20" s="663"/>
      <c r="C20" s="82"/>
      <c r="D20" s="83" t="s">
        <v>139</v>
      </c>
      <c r="E20" s="7"/>
      <c r="F20" s="83" t="s">
        <v>139</v>
      </c>
      <c r="G20" s="7"/>
      <c r="H20" s="83" t="s">
        <v>139</v>
      </c>
      <c r="I20" s="7"/>
      <c r="J20" s="83" t="s">
        <v>139</v>
      </c>
      <c r="K20" s="7"/>
      <c r="L20" s="83" t="s">
        <v>139</v>
      </c>
      <c r="M20" s="7"/>
      <c r="N20" s="83" t="s">
        <v>139</v>
      </c>
      <c r="O20" s="7"/>
      <c r="P20" s="83" t="s">
        <v>139</v>
      </c>
      <c r="Q20" s="7"/>
      <c r="R20" s="83" t="s">
        <v>139</v>
      </c>
      <c r="S20" s="7"/>
      <c r="T20" s="83" t="s">
        <v>139</v>
      </c>
      <c r="U20" s="7"/>
      <c r="V20" s="83" t="s">
        <v>139</v>
      </c>
      <c r="W20" s="7"/>
      <c r="X20" s="83" t="s">
        <v>139</v>
      </c>
      <c r="Y20" s="7"/>
      <c r="Z20" s="83" t="s">
        <v>139</v>
      </c>
    </row>
    <row r="21" spans="1:26" s="11" customFormat="1" ht="21" thickTop="1">
      <c r="A21" s="6"/>
      <c r="B21" s="6"/>
      <c r="C21" s="7"/>
      <c r="D21" s="79"/>
      <c r="E21" s="79"/>
      <c r="F21" s="79"/>
      <c r="G21" s="79"/>
      <c r="H21" s="79"/>
      <c r="I21" s="79"/>
      <c r="J21" s="79"/>
      <c r="K21" s="79"/>
      <c r="L21" s="82"/>
      <c r="M21" s="82"/>
      <c r="N21" s="7"/>
      <c r="O21" s="7"/>
      <c r="P21" s="7"/>
      <c r="Q21" s="7"/>
      <c r="R21" s="7"/>
      <c r="S21" s="7"/>
      <c r="T21" s="13"/>
    </row>
    <row r="22" spans="1:26" s="9" customFormat="1">
      <c r="A22" s="594" t="s">
        <v>327</v>
      </c>
      <c r="B22" s="594"/>
      <c r="C22" s="594"/>
      <c r="D22" s="594"/>
      <c r="E22" s="594"/>
      <c r="F22" s="594"/>
      <c r="G22" s="594"/>
      <c r="H22" s="594"/>
      <c r="I22" s="594"/>
      <c r="J22" s="594"/>
      <c r="K22" s="594"/>
      <c r="L22" s="594"/>
      <c r="M22" s="84"/>
      <c r="N22" s="85"/>
      <c r="O22" s="85"/>
      <c r="P22" s="85"/>
      <c r="Q22" s="85"/>
      <c r="R22" s="85"/>
      <c r="S22" s="85"/>
      <c r="T22" s="86"/>
    </row>
    <row r="23" spans="1:26" s="11" customFormat="1" ht="22.5">
      <c r="A23" s="87" t="s">
        <v>10</v>
      </c>
      <c r="B23" s="81"/>
      <c r="C23" s="453"/>
      <c r="D23" s="662" t="s">
        <v>154</v>
      </c>
      <c r="E23" s="662"/>
      <c r="F23" s="662"/>
      <c r="G23" s="662"/>
      <c r="H23" s="662"/>
      <c r="I23" s="662"/>
      <c r="J23" s="662"/>
      <c r="K23" s="662"/>
      <c r="L23" s="662"/>
      <c r="M23" s="81"/>
      <c r="N23" s="76"/>
      <c r="O23" s="76"/>
      <c r="P23" s="76"/>
      <c r="Q23" s="76"/>
      <c r="W23" s="77"/>
    </row>
    <row r="24" spans="1:26" s="11" customFormat="1">
      <c r="A24" s="7"/>
      <c r="B24" s="7"/>
      <c r="C24" s="7"/>
      <c r="D24" s="80" t="s">
        <v>36</v>
      </c>
      <c r="E24" s="81"/>
      <c r="F24" s="80" t="s">
        <v>35</v>
      </c>
      <c r="G24" s="81"/>
      <c r="H24" s="80" t="s">
        <v>34</v>
      </c>
      <c r="I24" s="81"/>
      <c r="J24" s="80" t="s">
        <v>33</v>
      </c>
      <c r="K24" s="81"/>
      <c r="L24" s="80" t="s">
        <v>18</v>
      </c>
      <c r="M24" s="81"/>
      <c r="R24" s="661" t="s">
        <v>221</v>
      </c>
      <c r="S24" s="661"/>
      <c r="T24" s="661"/>
      <c r="U24" s="661"/>
      <c r="V24" s="661"/>
      <c r="W24" s="661"/>
      <c r="X24" s="661"/>
    </row>
    <row r="25" spans="1:26" s="255" customFormat="1" ht="23.25" customHeight="1">
      <c r="A25" s="253"/>
      <c r="B25" s="253"/>
      <c r="C25" s="453" t="s">
        <v>348</v>
      </c>
      <c r="D25" s="254" t="s">
        <v>98</v>
      </c>
      <c r="E25" s="254"/>
      <c r="F25" s="254" t="s">
        <v>98</v>
      </c>
      <c r="G25" s="254"/>
      <c r="H25" s="254" t="s">
        <v>98</v>
      </c>
      <c r="I25" s="254"/>
      <c r="J25" s="254" t="s">
        <v>98</v>
      </c>
      <c r="K25" s="254"/>
      <c r="L25" s="254" t="s">
        <v>98</v>
      </c>
      <c r="M25" s="254"/>
      <c r="R25" s="660" t="s">
        <v>320</v>
      </c>
      <c r="S25" s="660"/>
      <c r="T25" s="660"/>
      <c r="U25" s="88"/>
      <c r="V25" s="660" t="s">
        <v>289</v>
      </c>
      <c r="W25" s="660"/>
      <c r="X25" s="660"/>
    </row>
    <row r="26" spans="1:26" s="11" customFormat="1" ht="20.25">
      <c r="A26" s="394" t="s">
        <v>328</v>
      </c>
      <c r="B26" s="1"/>
      <c r="C26" s="7"/>
      <c r="D26" s="7" t="s">
        <v>139</v>
      </c>
      <c r="E26" s="7"/>
      <c r="F26" s="7" t="s">
        <v>139</v>
      </c>
      <c r="G26" s="7"/>
      <c r="H26" s="7" t="s">
        <v>139</v>
      </c>
      <c r="I26" s="7"/>
      <c r="J26" s="7" t="s">
        <v>139</v>
      </c>
      <c r="K26" s="7"/>
      <c r="L26" s="7" t="s">
        <v>139</v>
      </c>
      <c r="M26" s="7"/>
      <c r="R26" s="89" t="s">
        <v>232</v>
      </c>
      <c r="S26" s="89"/>
      <c r="T26" s="89" t="s">
        <v>233</v>
      </c>
      <c r="U26" s="88"/>
      <c r="V26" s="89" t="s">
        <v>232</v>
      </c>
      <c r="W26" s="90"/>
      <c r="X26" s="89" t="s">
        <v>233</v>
      </c>
    </row>
    <row r="27" spans="1:26" s="11" customFormat="1" ht="21" thickBot="1">
      <c r="A27" s="394" t="s">
        <v>329</v>
      </c>
      <c r="B27" s="1"/>
      <c r="C27" s="7"/>
      <c r="D27" s="7" t="s">
        <v>139</v>
      </c>
      <c r="E27" s="7"/>
      <c r="F27" s="7" t="s">
        <v>139</v>
      </c>
      <c r="G27" s="7"/>
      <c r="H27" s="7" t="s">
        <v>139</v>
      </c>
      <c r="I27" s="7"/>
      <c r="J27" s="7" t="s">
        <v>139</v>
      </c>
      <c r="K27" s="7"/>
      <c r="L27" s="7" t="s">
        <v>139</v>
      </c>
      <c r="M27" s="7"/>
      <c r="R27" s="91" t="s">
        <v>172</v>
      </c>
      <c r="S27" s="88"/>
      <c r="T27" s="91" t="s">
        <v>172</v>
      </c>
      <c r="U27" s="88"/>
      <c r="V27" s="91" t="s">
        <v>172</v>
      </c>
      <c r="X27" s="91" t="s">
        <v>172</v>
      </c>
    </row>
    <row r="28" spans="1:26" s="11" customFormat="1" thickTop="1" thickBot="1">
      <c r="A28" s="79" t="s">
        <v>32</v>
      </c>
      <c r="B28" s="1"/>
      <c r="C28" s="7"/>
      <c r="D28" s="83" t="s">
        <v>139</v>
      </c>
      <c r="E28" s="7"/>
      <c r="F28" s="83" t="s">
        <v>139</v>
      </c>
      <c r="G28" s="7"/>
      <c r="H28" s="83" t="s">
        <v>139</v>
      </c>
      <c r="I28" s="7"/>
      <c r="J28" s="83" t="s">
        <v>139</v>
      </c>
      <c r="K28" s="7"/>
      <c r="L28" s="83" t="s">
        <v>139</v>
      </c>
      <c r="M28" s="7"/>
    </row>
    <row r="29" spans="1:26" ht="22.5" thickTop="1">
      <c r="A29" s="92"/>
      <c r="B29" s="92"/>
      <c r="C29" s="93"/>
      <c r="D29" s="93"/>
      <c r="E29" s="93"/>
      <c r="F29" s="93"/>
      <c r="G29" s="93"/>
      <c r="H29" s="93"/>
      <c r="I29" s="93"/>
      <c r="J29" s="93"/>
      <c r="K29" s="93"/>
      <c r="L29" s="93"/>
      <c r="M29" s="93"/>
      <c r="N29" s="93"/>
      <c r="O29" s="93"/>
      <c r="P29" s="93"/>
      <c r="Q29" s="93"/>
      <c r="R29" s="93"/>
      <c r="S29" s="93"/>
      <c r="T29" s="93"/>
    </row>
    <row r="30" spans="1:26">
      <c r="A30" s="12" t="s">
        <v>155</v>
      </c>
      <c r="B30" s="12"/>
      <c r="C30" s="93"/>
      <c r="D30" s="93"/>
      <c r="E30" s="93"/>
      <c r="F30" s="93"/>
      <c r="G30" s="93"/>
      <c r="H30" s="93"/>
      <c r="I30" s="93"/>
      <c r="J30" s="93"/>
      <c r="K30" s="93"/>
      <c r="L30" s="93"/>
      <c r="M30" s="93"/>
      <c r="N30" s="93"/>
      <c r="O30" s="93"/>
      <c r="P30" s="93"/>
      <c r="Q30" s="93"/>
      <c r="R30" s="93"/>
      <c r="S30" s="93"/>
      <c r="T30" s="93"/>
    </row>
    <row r="31" spans="1:26">
      <c r="A31" s="94" t="s">
        <v>318</v>
      </c>
      <c r="B31" s="94"/>
      <c r="C31" s="73"/>
      <c r="D31" s="73"/>
      <c r="E31" s="73"/>
      <c r="F31" s="73"/>
      <c r="G31" s="73"/>
      <c r="H31" s="73"/>
      <c r="I31" s="73"/>
      <c r="J31" s="73"/>
      <c r="K31" s="73"/>
      <c r="L31" s="73"/>
      <c r="M31" s="73"/>
      <c r="N31" s="73"/>
      <c r="O31" s="73"/>
      <c r="P31" s="73"/>
      <c r="Q31" s="73"/>
      <c r="R31" s="73"/>
      <c r="S31" s="73"/>
      <c r="T31" s="73"/>
    </row>
    <row r="32" spans="1:26">
      <c r="A32" s="95"/>
      <c r="B32" s="95"/>
      <c r="C32" s="73"/>
      <c r="D32" s="73"/>
      <c r="E32" s="73"/>
      <c r="F32" s="73"/>
      <c r="G32" s="73"/>
      <c r="H32" s="73"/>
      <c r="I32" s="73"/>
      <c r="J32" s="73"/>
      <c r="K32" s="73"/>
      <c r="L32" s="73"/>
      <c r="M32" s="73"/>
      <c r="N32" s="73"/>
      <c r="O32" s="73"/>
      <c r="P32" s="73"/>
      <c r="Q32" s="73"/>
      <c r="R32" s="73"/>
      <c r="S32" s="73"/>
      <c r="T32" s="73"/>
    </row>
    <row r="33" spans="1:26">
      <c r="A33" s="94" t="s">
        <v>319</v>
      </c>
      <c r="B33" s="94"/>
      <c r="C33" s="73"/>
      <c r="D33" s="73"/>
      <c r="E33" s="73"/>
      <c r="F33" s="73"/>
      <c r="G33" s="73"/>
      <c r="H33" s="73"/>
      <c r="I33" s="73"/>
      <c r="J33" s="73"/>
      <c r="K33" s="73"/>
      <c r="L33" s="73"/>
      <c r="M33" s="73"/>
      <c r="N33" s="73"/>
      <c r="O33" s="73"/>
      <c r="P33" s="73"/>
      <c r="Q33" s="73"/>
      <c r="R33" s="73"/>
      <c r="S33" s="73"/>
      <c r="T33" s="73"/>
    </row>
    <row r="34" spans="1:26">
      <c r="A34" s="658">
        <v>16</v>
      </c>
      <c r="B34" s="658"/>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row>
  </sheetData>
  <mergeCells count="24">
    <mergeCell ref="A1:Z1"/>
    <mergeCell ref="A2:Z2"/>
    <mergeCell ref="A3:Z3"/>
    <mergeCell ref="D9:H9"/>
    <mergeCell ref="L8:P8"/>
    <mergeCell ref="L7:P7"/>
    <mergeCell ref="D8:H8"/>
    <mergeCell ref="D7:H7"/>
    <mergeCell ref="A6:B6"/>
    <mergeCell ref="D6:P6"/>
    <mergeCell ref="A34:Z34"/>
    <mergeCell ref="A12:Z12"/>
    <mergeCell ref="R25:T25"/>
    <mergeCell ref="V25:X25"/>
    <mergeCell ref="R24:X24"/>
    <mergeCell ref="D13:N13"/>
    <mergeCell ref="A19:B19"/>
    <mergeCell ref="P13:Z13"/>
    <mergeCell ref="D23:L23"/>
    <mergeCell ref="A16:B16"/>
    <mergeCell ref="A17:B17"/>
    <mergeCell ref="A20:B20"/>
    <mergeCell ref="A18:B18"/>
    <mergeCell ref="A22:L22"/>
  </mergeCells>
  <printOptions horizontalCentered="1"/>
  <pageMargins left="0.39370078740157483" right="0.39370078740157483" top="0.15748031496062992" bottom="0.19685039370078741" header="0" footer="0"/>
  <pageSetup paperSize="9" scale="76" orientation="landscape" r:id="rId1"/>
  <headerFooter alignWithMargins="0"/>
  <rowBreaks count="1" manualBreakCount="1">
    <brk id="34" max="25" man="1"/>
  </rowBreaks>
  <legacyDrawing r:id="rId2"/>
</worksheet>
</file>

<file path=xl/worksheets/sheet16.xml><?xml version="1.0" encoding="utf-8"?>
<worksheet xmlns="http://schemas.openxmlformats.org/spreadsheetml/2006/main" xmlns:r="http://schemas.openxmlformats.org/officeDocument/2006/relationships">
  <sheetPr codeName="Sheet1"/>
  <dimension ref="A1:J45"/>
  <sheetViews>
    <sheetView rightToLeft="1" tabSelected="1" view="pageBreakPreview" topLeftCell="A28" zoomScale="110" zoomScaleSheetLayoutView="110" workbookViewId="0">
      <selection activeCell="K36" sqref="K36"/>
    </sheetView>
  </sheetViews>
  <sheetFormatPr defaultRowHeight="21.75"/>
  <cols>
    <col min="1" max="1" width="44" style="70" bestFit="1" customWidth="1"/>
    <col min="2" max="2" width="7.140625" style="70" customWidth="1"/>
    <col min="3" max="3" width="16" style="299" customWidth="1"/>
    <col min="4" max="4" width="2.140625" style="51" customWidth="1"/>
    <col min="5" max="5" width="16" style="51" customWidth="1"/>
    <col min="6" max="6" width="3.28515625" style="51" customWidth="1"/>
    <col min="7" max="16384" width="9.140625" style="51"/>
  </cols>
  <sheetData>
    <row r="1" spans="1:9">
      <c r="A1" s="584" t="s">
        <v>290</v>
      </c>
      <c r="B1" s="584"/>
      <c r="C1" s="584"/>
      <c r="D1" s="584"/>
      <c r="E1" s="584"/>
      <c r="F1" s="584"/>
      <c r="G1" s="50"/>
      <c r="H1" s="50"/>
      <c r="I1" s="50"/>
    </row>
    <row r="2" spans="1:9">
      <c r="A2" s="584" t="s">
        <v>128</v>
      </c>
      <c r="B2" s="584"/>
      <c r="C2" s="584"/>
      <c r="D2" s="584"/>
      <c r="E2" s="584"/>
      <c r="F2" s="584"/>
      <c r="G2" s="50"/>
      <c r="H2" s="50"/>
      <c r="I2" s="50"/>
    </row>
    <row r="3" spans="1:9">
      <c r="A3" s="584" t="s">
        <v>351</v>
      </c>
      <c r="B3" s="584"/>
      <c r="C3" s="584"/>
      <c r="D3" s="584"/>
      <c r="E3" s="584"/>
      <c r="F3" s="584"/>
      <c r="G3" s="50"/>
      <c r="H3" s="50"/>
      <c r="I3" s="50"/>
    </row>
    <row r="4" spans="1:9" ht="17.25" customHeight="1">
      <c r="A4" s="53"/>
      <c r="B4" s="53"/>
      <c r="C4" s="286"/>
      <c r="D4" s="53"/>
      <c r="E4" s="53"/>
      <c r="F4" s="50"/>
      <c r="G4" s="50"/>
      <c r="H4" s="50"/>
      <c r="I4" s="50"/>
    </row>
    <row r="5" spans="1:9" ht="17.25" customHeight="1">
      <c r="A5" s="53"/>
      <c r="B5" s="53"/>
      <c r="C5" s="286"/>
      <c r="D5" s="53"/>
      <c r="E5" s="53"/>
      <c r="F5" s="50"/>
      <c r="G5" s="50"/>
      <c r="H5" s="50"/>
      <c r="I5" s="50"/>
    </row>
    <row r="6" spans="1:9">
      <c r="A6" s="52" t="s">
        <v>244</v>
      </c>
      <c r="B6" s="52"/>
      <c r="C6" s="286"/>
      <c r="D6" s="53"/>
      <c r="E6" s="53"/>
      <c r="F6" s="50"/>
      <c r="G6" s="50"/>
      <c r="H6" s="50"/>
      <c r="I6" s="50"/>
    </row>
    <row r="7" spans="1:9" s="378" customFormat="1" ht="24" customHeight="1">
      <c r="A7" s="379"/>
      <c r="B7" s="379"/>
      <c r="C7" s="375"/>
      <c r="D7" s="373"/>
      <c r="E7" s="373"/>
      <c r="F7" s="382"/>
      <c r="G7" s="382"/>
      <c r="H7" s="382"/>
      <c r="I7" s="382"/>
    </row>
    <row r="8" spans="1:9" s="403" customFormat="1">
      <c r="A8" s="418" t="s">
        <v>10</v>
      </c>
      <c r="B8" s="408"/>
      <c r="C8" s="427" t="s">
        <v>320</v>
      </c>
      <c r="D8" s="408"/>
      <c r="E8" s="418" t="s">
        <v>289</v>
      </c>
      <c r="F8" s="249"/>
      <c r="G8" s="249"/>
      <c r="H8" s="249"/>
      <c r="I8" s="249"/>
    </row>
    <row r="9" spans="1:9" s="9" customFormat="1" ht="20.25">
      <c r="A9" s="2"/>
      <c r="B9" s="2"/>
      <c r="C9" s="129" t="s">
        <v>98</v>
      </c>
      <c r="D9" s="43"/>
      <c r="E9" s="43" t="s">
        <v>98</v>
      </c>
      <c r="F9" s="5"/>
      <c r="G9" s="5"/>
      <c r="H9" s="5"/>
      <c r="I9" s="5"/>
    </row>
    <row r="10" spans="1:9" s="9" customFormat="1">
      <c r="A10" s="420" t="s">
        <v>0</v>
      </c>
      <c r="B10" s="46"/>
      <c r="C10" s="294"/>
      <c r="D10" s="54"/>
      <c r="E10" s="54"/>
      <c r="F10" s="5"/>
      <c r="G10" s="5"/>
      <c r="H10" s="5"/>
      <c r="I10" s="5"/>
    </row>
    <row r="11" spans="1:9" s="9" customFormat="1" ht="20.25">
      <c r="A11" s="419" t="s">
        <v>101</v>
      </c>
      <c r="B11" s="1"/>
      <c r="C11" s="130">
        <v>112200</v>
      </c>
      <c r="D11" s="3"/>
      <c r="E11" s="2">
        <v>99800</v>
      </c>
      <c r="F11" s="5"/>
      <c r="G11" s="5"/>
      <c r="H11" s="5"/>
      <c r="I11" s="5"/>
    </row>
    <row r="12" spans="1:9" s="9" customFormat="1" ht="20.25">
      <c r="A12" s="419" t="s">
        <v>267</v>
      </c>
      <c r="B12" s="1"/>
      <c r="C12" s="130">
        <v>24083</v>
      </c>
      <c r="D12" s="3"/>
      <c r="E12" s="2">
        <v>14539</v>
      </c>
      <c r="F12" s="5"/>
      <c r="G12" s="5"/>
      <c r="H12" s="5"/>
      <c r="I12" s="5"/>
    </row>
    <row r="13" spans="1:9" s="9" customFormat="1" ht="20.25">
      <c r="A13" s="419" t="s">
        <v>268</v>
      </c>
      <c r="B13" s="1"/>
      <c r="C13" s="130">
        <v>550</v>
      </c>
      <c r="D13" s="3"/>
      <c r="E13" s="2">
        <v>400</v>
      </c>
      <c r="F13" s="5"/>
      <c r="G13" s="5"/>
      <c r="H13" s="5"/>
      <c r="I13" s="5"/>
    </row>
    <row r="14" spans="1:9" s="9" customFormat="1" ht="20.25">
      <c r="A14" s="419" t="s">
        <v>108</v>
      </c>
      <c r="B14" s="1"/>
      <c r="C14" s="130">
        <v>3600</v>
      </c>
      <c r="D14" s="3"/>
      <c r="E14" s="2">
        <v>4346</v>
      </c>
      <c r="F14" s="5"/>
      <c r="G14" s="5"/>
      <c r="H14" s="5"/>
      <c r="I14" s="5"/>
    </row>
    <row r="15" spans="1:9" s="9" customFormat="1" ht="20.25">
      <c r="A15" s="419" t="s">
        <v>102</v>
      </c>
      <c r="B15" s="1"/>
      <c r="C15" s="2">
        <v>0</v>
      </c>
      <c r="D15" s="3"/>
      <c r="E15" s="2">
        <v>0</v>
      </c>
      <c r="F15" s="5"/>
      <c r="G15" s="5"/>
      <c r="H15" s="5"/>
      <c r="I15" s="5"/>
    </row>
    <row r="16" spans="1:9" s="9" customFormat="1" ht="20.25">
      <c r="A16" s="419" t="s">
        <v>103</v>
      </c>
      <c r="B16" s="1"/>
      <c r="C16" s="2">
        <v>0</v>
      </c>
      <c r="D16" s="3"/>
      <c r="E16" s="2">
        <v>0</v>
      </c>
      <c r="F16" s="5"/>
      <c r="G16" s="5"/>
      <c r="H16" s="5"/>
      <c r="I16" s="5"/>
    </row>
    <row r="17" spans="1:9" s="9" customFormat="1" ht="20.25">
      <c r="A17" s="419" t="s">
        <v>1</v>
      </c>
      <c r="B17" s="1"/>
      <c r="C17" s="2">
        <v>0</v>
      </c>
      <c r="D17" s="3"/>
      <c r="E17" s="2">
        <v>0</v>
      </c>
      <c r="F17" s="5"/>
      <c r="G17" s="5"/>
      <c r="H17" s="5"/>
      <c r="I17" s="5"/>
    </row>
    <row r="18" spans="1:9" s="9" customFormat="1" ht="20.25">
      <c r="A18" s="419" t="s">
        <v>104</v>
      </c>
      <c r="B18" s="1"/>
      <c r="C18" s="130" t="s">
        <v>280</v>
      </c>
      <c r="D18" s="3"/>
      <c r="E18" s="2">
        <v>15000</v>
      </c>
      <c r="F18" s="5"/>
      <c r="G18" s="5"/>
      <c r="H18" s="5"/>
      <c r="I18" s="5"/>
    </row>
    <row r="19" spans="1:9" s="9" customFormat="1" ht="20.25">
      <c r="A19" s="419" t="s">
        <v>105</v>
      </c>
      <c r="B19" s="1"/>
      <c r="C19" s="295">
        <v>50</v>
      </c>
      <c r="D19" s="3"/>
      <c r="E19" s="55">
        <v>55</v>
      </c>
      <c r="F19" s="5"/>
      <c r="G19" s="5"/>
      <c r="H19" s="5"/>
      <c r="I19" s="5"/>
    </row>
    <row r="20" spans="1:9" s="9" customFormat="1" ht="20.25">
      <c r="A20" s="419" t="s">
        <v>2</v>
      </c>
      <c r="B20" s="1"/>
      <c r="C20" s="130">
        <f>SUM(C11:C19)</f>
        <v>140483</v>
      </c>
      <c r="D20" s="3"/>
      <c r="E20" s="56">
        <f>SUM(E11:E19)</f>
        <v>134140</v>
      </c>
      <c r="F20" s="5"/>
      <c r="G20" s="5"/>
      <c r="H20" s="5"/>
      <c r="I20" s="5"/>
    </row>
    <row r="21" spans="1:9" s="9" customFormat="1">
      <c r="A21" s="420" t="s">
        <v>3</v>
      </c>
      <c r="B21" s="46"/>
      <c r="C21" s="294"/>
      <c r="D21" s="3"/>
      <c r="E21" s="3"/>
      <c r="F21" s="5"/>
      <c r="G21" s="5"/>
      <c r="H21" s="5"/>
      <c r="I21" s="5"/>
    </row>
    <row r="22" spans="1:9" s="9" customFormat="1" ht="20.25">
      <c r="A22" s="419" t="s">
        <v>4</v>
      </c>
      <c r="B22" s="1"/>
      <c r="C22" s="25">
        <v>105687</v>
      </c>
      <c r="D22" s="57"/>
      <c r="E22" s="41">
        <v>92493</v>
      </c>
      <c r="F22" s="5"/>
      <c r="G22" s="5"/>
      <c r="H22" s="5"/>
      <c r="I22" s="5"/>
    </row>
    <row r="23" spans="1:9" s="9" customFormat="1" ht="22.5">
      <c r="A23" s="419" t="s">
        <v>106</v>
      </c>
      <c r="B23" s="452"/>
      <c r="C23" s="25">
        <v>681</v>
      </c>
      <c r="D23" s="57"/>
      <c r="E23" s="41">
        <v>613</v>
      </c>
      <c r="F23" s="5"/>
      <c r="G23" s="5"/>
      <c r="H23" s="5"/>
      <c r="I23" s="5"/>
    </row>
    <row r="24" spans="1:9" s="9" customFormat="1" ht="20.25">
      <c r="A24" s="419" t="s">
        <v>5</v>
      </c>
      <c r="B24" s="1"/>
      <c r="C24" s="25">
        <v>7940</v>
      </c>
      <c r="D24" s="57"/>
      <c r="E24" s="41">
        <v>6963</v>
      </c>
      <c r="F24" s="5"/>
      <c r="G24" s="5"/>
      <c r="H24" s="5"/>
      <c r="I24" s="5"/>
    </row>
    <row r="25" spans="1:9" s="9" customFormat="1" ht="22.5">
      <c r="A25" s="419" t="s">
        <v>107</v>
      </c>
      <c r="B25" s="452"/>
      <c r="C25" s="25">
        <v>4627</v>
      </c>
      <c r="D25" s="57"/>
      <c r="E25" s="41">
        <v>4627</v>
      </c>
      <c r="F25" s="5"/>
      <c r="G25" s="5"/>
      <c r="H25" s="5"/>
      <c r="I25" s="5"/>
    </row>
    <row r="26" spans="1:9" s="9" customFormat="1" ht="20.25">
      <c r="A26" s="419" t="s">
        <v>109</v>
      </c>
      <c r="B26" s="1"/>
      <c r="C26" s="41" t="s">
        <v>280</v>
      </c>
      <c r="D26" s="41"/>
      <c r="E26" s="41" t="s">
        <v>280</v>
      </c>
      <c r="F26" s="5"/>
      <c r="G26" s="5"/>
      <c r="H26" s="5"/>
      <c r="I26" s="5"/>
    </row>
    <row r="27" spans="1:9" s="9" customFormat="1" ht="20.25">
      <c r="A27" s="419" t="s">
        <v>11</v>
      </c>
      <c r="B27" s="1"/>
      <c r="C27" s="41" t="s">
        <v>280</v>
      </c>
      <c r="D27" s="57"/>
      <c r="E27" s="41" t="s">
        <v>280</v>
      </c>
      <c r="F27" s="5"/>
      <c r="G27" s="5"/>
      <c r="H27" s="5"/>
      <c r="I27" s="5"/>
    </row>
    <row r="28" spans="1:9" s="9" customFormat="1" ht="20.25">
      <c r="A28" s="419" t="s">
        <v>110</v>
      </c>
      <c r="B28" s="1"/>
      <c r="C28" s="41" t="s">
        <v>280</v>
      </c>
      <c r="D28" s="57"/>
      <c r="E28" s="41" t="s">
        <v>280</v>
      </c>
      <c r="F28" s="5"/>
      <c r="G28" s="5"/>
      <c r="H28" s="5"/>
      <c r="I28" s="5"/>
    </row>
    <row r="29" spans="1:9" s="9" customFormat="1" ht="20.25">
      <c r="A29" s="419" t="s">
        <v>7</v>
      </c>
      <c r="B29" s="1"/>
      <c r="C29" s="41" t="s">
        <v>280</v>
      </c>
      <c r="D29" s="57"/>
      <c r="E29" s="41" t="s">
        <v>280</v>
      </c>
      <c r="F29" s="5"/>
      <c r="G29" s="58"/>
      <c r="H29" s="5"/>
      <c r="I29" s="5"/>
    </row>
    <row r="30" spans="1:9" s="9" customFormat="1" ht="20.25">
      <c r="A30" s="419" t="s">
        <v>8</v>
      </c>
      <c r="B30" s="1"/>
      <c r="C30" s="25">
        <v>5796</v>
      </c>
      <c r="D30" s="57"/>
      <c r="E30" s="41">
        <v>1021</v>
      </c>
      <c r="F30" s="5"/>
      <c r="G30" s="5"/>
      <c r="H30" s="5"/>
      <c r="I30" s="5"/>
    </row>
    <row r="31" spans="1:9" s="9" customFormat="1" ht="20.25">
      <c r="A31" s="419" t="s">
        <v>9</v>
      </c>
      <c r="B31" s="1"/>
      <c r="C31" s="25">
        <v>2044</v>
      </c>
      <c r="D31" s="57"/>
      <c r="E31" s="41">
        <v>2044</v>
      </c>
      <c r="F31" s="5"/>
      <c r="G31" s="5"/>
      <c r="H31" s="5"/>
      <c r="I31" s="5"/>
    </row>
    <row r="32" spans="1:9" s="9" customFormat="1" ht="20.25">
      <c r="A32" s="419" t="s">
        <v>12</v>
      </c>
      <c r="B32" s="1"/>
      <c r="C32" s="300">
        <v>18002</v>
      </c>
      <c r="D32" s="57"/>
      <c r="E32" s="59">
        <v>19841</v>
      </c>
      <c r="F32" s="5"/>
      <c r="G32" s="5"/>
      <c r="H32" s="5"/>
      <c r="I32" s="5"/>
    </row>
    <row r="33" spans="1:10" s="9" customFormat="1" ht="20.25">
      <c r="A33" s="419" t="s">
        <v>13</v>
      </c>
      <c r="B33" s="1"/>
      <c r="C33" s="307">
        <f>SUM(C22:C32)</f>
        <v>144777</v>
      </c>
      <c r="D33" s="57"/>
      <c r="E33" s="60">
        <f>SUM(E22:E32)</f>
        <v>127602</v>
      </c>
      <c r="F33" s="5"/>
      <c r="G33" s="5"/>
      <c r="H33" s="5"/>
      <c r="I33" s="5"/>
    </row>
    <row r="34" spans="1:10" s="9" customFormat="1" ht="20.25">
      <c r="A34" s="419" t="s">
        <v>124</v>
      </c>
      <c r="B34" s="1"/>
      <c r="C34" s="25">
        <v>-4294</v>
      </c>
      <c r="D34" s="62"/>
      <c r="E34" s="61">
        <v>6738</v>
      </c>
      <c r="F34" s="5"/>
      <c r="G34" s="5"/>
      <c r="H34" s="5"/>
      <c r="I34" s="5"/>
    </row>
    <row r="35" spans="1:10" s="9" customFormat="1" ht="20.25">
      <c r="A35" s="419" t="s">
        <v>126</v>
      </c>
      <c r="B35" s="1"/>
      <c r="C35" s="25">
        <v>27063</v>
      </c>
      <c r="D35" s="62"/>
      <c r="E35" s="64">
        <v>20325</v>
      </c>
      <c r="F35" s="5"/>
      <c r="G35" s="5"/>
      <c r="H35" s="5"/>
      <c r="I35" s="5"/>
    </row>
    <row r="36" spans="1:10" s="9" customFormat="1" ht="21" thickBot="1">
      <c r="A36" s="419" t="s">
        <v>125</v>
      </c>
      <c r="B36" s="1"/>
      <c r="C36" s="301">
        <f>SUM(C34:C35)</f>
        <v>22769</v>
      </c>
      <c r="D36" s="62"/>
      <c r="E36" s="65">
        <f>SUM(E34:E35)</f>
        <v>27063</v>
      </c>
      <c r="F36" s="5"/>
      <c r="G36" s="5"/>
      <c r="H36" s="5"/>
      <c r="I36" s="5"/>
    </row>
    <row r="37" spans="1:10" s="9" customFormat="1" ht="21" thickTop="1">
      <c r="A37" s="1"/>
      <c r="B37" s="1"/>
      <c r="C37" s="294"/>
      <c r="D37" s="3"/>
      <c r="E37" s="2"/>
      <c r="F37" s="5"/>
      <c r="G37" s="5"/>
      <c r="H37" s="5"/>
      <c r="I37" s="5"/>
    </row>
    <row r="38" spans="1:10" s="9" customFormat="1" ht="20.25">
      <c r="G38" s="5"/>
      <c r="H38" s="5"/>
      <c r="I38" s="5"/>
    </row>
    <row r="39" spans="1:10" s="9" customFormat="1" ht="20.25">
      <c r="A39" s="66"/>
      <c r="B39" s="66"/>
      <c r="C39" s="296"/>
      <c r="D39" s="5"/>
      <c r="E39" s="5"/>
      <c r="F39" s="5"/>
      <c r="G39" s="5"/>
      <c r="H39" s="5"/>
      <c r="I39" s="5"/>
    </row>
    <row r="40" spans="1:10">
      <c r="G40" s="68"/>
      <c r="H40" s="68"/>
      <c r="I40" s="68"/>
      <c r="J40" s="69"/>
    </row>
    <row r="41" spans="1:10">
      <c r="A41" s="667">
        <v>17</v>
      </c>
      <c r="B41" s="667"/>
      <c r="C41" s="667"/>
      <c r="D41" s="667"/>
      <c r="E41" s="667"/>
      <c r="F41" s="667"/>
      <c r="G41" s="413"/>
      <c r="H41" s="413"/>
      <c r="I41" s="413"/>
      <c r="J41" s="69"/>
    </row>
    <row r="42" spans="1:10">
      <c r="A42" s="67"/>
      <c r="B42" s="67"/>
      <c r="C42" s="297"/>
      <c r="D42" s="68"/>
      <c r="E42" s="68"/>
      <c r="F42" s="666"/>
      <c r="G42" s="666"/>
      <c r="H42" s="666"/>
      <c r="I42" s="666"/>
      <c r="J42" s="69"/>
    </row>
    <row r="43" spans="1:10">
      <c r="C43" s="298"/>
      <c r="D43" s="69"/>
      <c r="E43" s="69"/>
      <c r="F43" s="69"/>
      <c r="G43" s="69"/>
      <c r="H43" s="69"/>
      <c r="I43" s="69"/>
      <c r="J43" s="69"/>
    </row>
    <row r="44" spans="1:10">
      <c r="C44" s="298"/>
      <c r="D44" s="69"/>
      <c r="E44" s="69"/>
      <c r="F44" s="69"/>
      <c r="G44" s="69"/>
      <c r="H44" s="69"/>
      <c r="I44" s="69"/>
      <c r="J44" s="69"/>
    </row>
    <row r="45" spans="1:10">
      <c r="C45" s="298"/>
      <c r="D45" s="69"/>
      <c r="E45" s="69"/>
      <c r="F45" s="69"/>
      <c r="G45" s="69"/>
      <c r="H45" s="69"/>
      <c r="I45" s="69"/>
      <c r="J45" s="69"/>
    </row>
  </sheetData>
  <mergeCells count="5">
    <mergeCell ref="A3:F3"/>
    <mergeCell ref="A2:F2"/>
    <mergeCell ref="A1:F1"/>
    <mergeCell ref="F42:I42"/>
    <mergeCell ref="A41:F41"/>
  </mergeCells>
  <printOptions horizontalCentered="1"/>
  <pageMargins left="0.19685039370078741" right="0.98425196850393704" top="0.39370078740157483" bottom="0.39370078740157483" header="0" footer="0"/>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dimension ref="A1:K47"/>
  <sheetViews>
    <sheetView rightToLeft="1" tabSelected="1" view="pageBreakPreview" zoomScaleSheetLayoutView="100" workbookViewId="0">
      <selection activeCell="K36" sqref="K36"/>
    </sheetView>
  </sheetViews>
  <sheetFormatPr defaultRowHeight="20.25"/>
  <cols>
    <col min="1" max="1" width="25.85546875" style="26" bestFit="1" customWidth="1"/>
    <col min="2" max="2" width="5.7109375" style="26" bestFit="1" customWidth="1"/>
    <col min="3" max="3" width="12" style="26" customWidth="1"/>
    <col min="4" max="4" width="10.140625" style="26" customWidth="1"/>
    <col min="5" max="5" width="1.5703125" style="26" customWidth="1"/>
    <col min="6" max="6" width="13.42578125" style="26" customWidth="1"/>
    <col min="7" max="7" width="1.7109375" style="26" customWidth="1"/>
    <col min="8" max="8" width="7" style="26" customWidth="1"/>
    <col min="9" max="9" width="12.28515625" style="26" customWidth="1"/>
    <col min="10" max="10" width="11.28515625" style="26" customWidth="1"/>
    <col min="11" max="11" width="14" style="26" customWidth="1"/>
    <col min="12" max="12" width="2.28515625" style="26" customWidth="1"/>
    <col min="13" max="16384" width="9.140625" style="26"/>
  </cols>
  <sheetData>
    <row r="1" spans="1:11" ht="21.75">
      <c r="A1" s="584" t="s">
        <v>290</v>
      </c>
      <c r="B1" s="584"/>
      <c r="C1" s="584"/>
      <c r="D1" s="584"/>
      <c r="E1" s="584"/>
      <c r="F1" s="584"/>
      <c r="G1" s="584"/>
      <c r="H1" s="584"/>
      <c r="I1" s="584"/>
      <c r="J1" s="584"/>
      <c r="K1" s="584"/>
    </row>
    <row r="2" spans="1:11" ht="21.75">
      <c r="A2" s="584" t="s">
        <v>128</v>
      </c>
      <c r="B2" s="584"/>
      <c r="C2" s="584"/>
      <c r="D2" s="584"/>
      <c r="E2" s="584"/>
      <c r="F2" s="584"/>
      <c r="G2" s="584"/>
      <c r="H2" s="584"/>
      <c r="I2" s="584"/>
      <c r="J2" s="584"/>
      <c r="K2" s="584"/>
    </row>
    <row r="3" spans="1:11" ht="21.75">
      <c r="A3" s="584" t="s">
        <v>351</v>
      </c>
      <c r="B3" s="584"/>
      <c r="C3" s="584"/>
      <c r="D3" s="584"/>
      <c r="E3" s="584"/>
      <c r="F3" s="584"/>
      <c r="G3" s="584"/>
      <c r="H3" s="584"/>
      <c r="I3" s="584"/>
      <c r="J3" s="584"/>
      <c r="K3" s="584"/>
    </row>
    <row r="4" spans="1:11" ht="21.75">
      <c r="A4" s="53"/>
      <c r="B4" s="53"/>
      <c r="C4" s="53"/>
      <c r="D4" s="53"/>
      <c r="E4" s="53"/>
      <c r="F4" s="53"/>
      <c r="G4" s="53"/>
      <c r="H4" s="53"/>
      <c r="I4" s="53"/>
      <c r="J4" s="53"/>
      <c r="K4" s="53"/>
    </row>
    <row r="5" spans="1:11" ht="21.75">
      <c r="A5" s="668"/>
      <c r="B5" s="669"/>
      <c r="C5" s="669"/>
      <c r="D5" s="669"/>
      <c r="E5" s="669"/>
      <c r="F5" s="669"/>
      <c r="G5" s="669"/>
      <c r="H5" s="669"/>
      <c r="I5" s="669"/>
      <c r="J5" s="669"/>
      <c r="K5" s="669"/>
    </row>
    <row r="6" spans="1:11" ht="21.75">
      <c r="A6" s="641" t="s">
        <v>245</v>
      </c>
      <c r="B6" s="642"/>
      <c r="C6" s="642"/>
      <c r="D6" s="642"/>
      <c r="E6" s="642"/>
      <c r="F6" s="642"/>
      <c r="G6" s="642"/>
      <c r="H6" s="642"/>
      <c r="I6" s="642"/>
      <c r="J6" s="642"/>
      <c r="K6" s="642"/>
    </row>
    <row r="7" spans="1:11" ht="21.75">
      <c r="A7" s="379"/>
      <c r="B7" s="380"/>
      <c r="C7" s="380"/>
      <c r="D7" s="380"/>
      <c r="E7" s="380"/>
      <c r="F7" s="380"/>
      <c r="G7" s="380"/>
      <c r="H7" s="380"/>
      <c r="I7" s="380"/>
      <c r="J7" s="380"/>
      <c r="K7" s="380"/>
    </row>
    <row r="8" spans="1:11" ht="21.75">
      <c r="A8" s="42"/>
      <c r="B8" s="649" t="s">
        <v>320</v>
      </c>
      <c r="C8" s="649"/>
      <c r="D8" s="649"/>
      <c r="E8" s="649"/>
      <c r="F8" s="649"/>
      <c r="G8" s="43"/>
      <c r="H8" s="649" t="s">
        <v>289</v>
      </c>
      <c r="I8" s="649"/>
      <c r="J8" s="649"/>
      <c r="K8" s="649"/>
    </row>
    <row r="9" spans="1:11">
      <c r="A9" s="10"/>
      <c r="B9" s="10"/>
      <c r="C9" s="10"/>
      <c r="D9" s="10"/>
      <c r="E9" s="10"/>
      <c r="F9" s="44"/>
      <c r="G9" s="43"/>
      <c r="H9" s="43"/>
      <c r="I9" s="43"/>
      <c r="J9" s="43"/>
      <c r="K9" s="44"/>
    </row>
    <row r="10" spans="1:11" s="45" customFormat="1" ht="40.5">
      <c r="A10" s="13"/>
      <c r="B10" s="7" t="s">
        <v>64</v>
      </c>
      <c r="C10" s="7" t="s">
        <v>14</v>
      </c>
      <c r="D10" s="7" t="s">
        <v>219</v>
      </c>
      <c r="E10" s="13"/>
      <c r="F10" s="7" t="s">
        <v>252</v>
      </c>
      <c r="G10" s="43"/>
      <c r="H10" s="7" t="s">
        <v>64</v>
      </c>
      <c r="I10" s="7" t="s">
        <v>14</v>
      </c>
      <c r="J10" s="7" t="s">
        <v>219</v>
      </c>
      <c r="K10" s="7" t="s">
        <v>252</v>
      </c>
    </row>
    <row r="11" spans="1:11" s="45" customFormat="1" ht="21.75">
      <c r="A11" s="420" t="s">
        <v>189</v>
      </c>
      <c r="B11" s="2"/>
      <c r="C11" s="2"/>
      <c r="D11" s="2"/>
      <c r="E11" s="2"/>
      <c r="F11" s="2"/>
      <c r="G11" s="2"/>
      <c r="H11" s="2"/>
      <c r="I11" s="2"/>
      <c r="J11" s="2"/>
      <c r="K11" s="2"/>
    </row>
    <row r="12" spans="1:11" s="45" customFormat="1">
      <c r="A12" s="419" t="s">
        <v>190</v>
      </c>
      <c r="B12" s="2" t="s">
        <v>220</v>
      </c>
      <c r="C12" s="2" t="s">
        <v>220</v>
      </c>
      <c r="D12" s="2" t="s">
        <v>220</v>
      </c>
      <c r="E12" s="3"/>
      <c r="F12" s="2" t="s">
        <v>200</v>
      </c>
      <c r="G12" s="3"/>
      <c r="H12" s="2" t="s">
        <v>220</v>
      </c>
      <c r="I12" s="2" t="s">
        <v>220</v>
      </c>
      <c r="J12" s="2" t="s">
        <v>220</v>
      </c>
      <c r="K12" s="2" t="s">
        <v>200</v>
      </c>
    </row>
    <row r="13" spans="1:11" s="45" customFormat="1">
      <c r="A13" s="419" t="s">
        <v>191</v>
      </c>
      <c r="B13" s="2" t="s">
        <v>220</v>
      </c>
      <c r="C13" s="2" t="s">
        <v>220</v>
      </c>
      <c r="D13" s="2" t="s">
        <v>220</v>
      </c>
      <c r="E13" s="3"/>
      <c r="F13" s="2" t="s">
        <v>200</v>
      </c>
      <c r="G13" s="3"/>
      <c r="H13" s="2" t="s">
        <v>220</v>
      </c>
      <c r="I13" s="2" t="s">
        <v>220</v>
      </c>
      <c r="J13" s="2" t="s">
        <v>220</v>
      </c>
      <c r="K13" s="2" t="s">
        <v>200</v>
      </c>
    </row>
    <row r="14" spans="1:11" s="45" customFormat="1">
      <c r="A14" s="419" t="s">
        <v>192</v>
      </c>
      <c r="B14" s="2" t="s">
        <v>220</v>
      </c>
      <c r="C14" s="2" t="s">
        <v>220</v>
      </c>
      <c r="D14" s="2" t="s">
        <v>220</v>
      </c>
      <c r="E14" s="3"/>
      <c r="F14" s="2" t="s">
        <v>200</v>
      </c>
      <c r="G14" s="3"/>
      <c r="H14" s="2" t="s">
        <v>220</v>
      </c>
      <c r="I14" s="2" t="s">
        <v>220</v>
      </c>
      <c r="J14" s="2" t="s">
        <v>220</v>
      </c>
      <c r="K14" s="2" t="s">
        <v>200</v>
      </c>
    </row>
    <row r="15" spans="1:11" s="45" customFormat="1">
      <c r="A15" s="419" t="s">
        <v>193</v>
      </c>
      <c r="B15" s="2"/>
      <c r="C15" s="47" t="s">
        <v>220</v>
      </c>
      <c r="D15" s="2"/>
      <c r="E15" s="3"/>
      <c r="F15" s="47" t="s">
        <v>200</v>
      </c>
      <c r="G15" s="3"/>
      <c r="H15" s="2" t="s">
        <v>220</v>
      </c>
      <c r="I15" s="47" t="s">
        <v>220</v>
      </c>
      <c r="J15" s="3"/>
      <c r="K15" s="47" t="s">
        <v>200</v>
      </c>
    </row>
    <row r="16" spans="1:11" s="45" customFormat="1" ht="21.75">
      <c r="A16" s="420" t="s">
        <v>194</v>
      </c>
      <c r="B16" s="3"/>
      <c r="C16" s="3"/>
      <c r="D16" s="3"/>
      <c r="E16" s="3"/>
      <c r="F16" s="2"/>
      <c r="G16" s="3"/>
      <c r="H16" s="3"/>
      <c r="I16" s="3"/>
      <c r="J16" s="3"/>
      <c r="K16" s="2"/>
    </row>
    <row r="17" spans="1:11" s="45" customFormat="1">
      <c r="A17" s="419" t="s">
        <v>195</v>
      </c>
      <c r="B17" s="2" t="s">
        <v>301</v>
      </c>
      <c r="C17" s="2">
        <v>2981606</v>
      </c>
      <c r="D17" s="2">
        <v>33000</v>
      </c>
      <c r="E17" s="3"/>
      <c r="F17" s="2">
        <v>98393</v>
      </c>
      <c r="G17" s="3"/>
      <c r="H17" s="2" t="s">
        <v>301</v>
      </c>
      <c r="I17" s="2">
        <v>2728806</v>
      </c>
      <c r="J17" s="2">
        <v>31000</v>
      </c>
      <c r="K17" s="2">
        <v>84593</v>
      </c>
    </row>
    <row r="18" spans="1:11" s="45" customFormat="1">
      <c r="A18" s="419" t="s">
        <v>196</v>
      </c>
      <c r="B18" s="2" t="s">
        <v>220</v>
      </c>
      <c r="C18" s="2" t="s">
        <v>220</v>
      </c>
      <c r="D18" s="2" t="s">
        <v>220</v>
      </c>
      <c r="E18" s="3"/>
      <c r="F18" s="2" t="s">
        <v>200</v>
      </c>
      <c r="G18" s="3"/>
      <c r="H18" s="2" t="s">
        <v>220</v>
      </c>
      <c r="I18" s="2" t="s">
        <v>220</v>
      </c>
      <c r="J18" s="2" t="s">
        <v>220</v>
      </c>
      <c r="K18" s="2" t="s">
        <v>200</v>
      </c>
    </row>
    <row r="19" spans="1:11" s="45" customFormat="1">
      <c r="A19" s="419" t="s">
        <v>197</v>
      </c>
      <c r="B19" s="2" t="s">
        <v>220</v>
      </c>
      <c r="C19" s="2" t="s">
        <v>220</v>
      </c>
      <c r="D19" s="2" t="s">
        <v>220</v>
      </c>
      <c r="E19" s="3"/>
      <c r="F19" s="2" t="s">
        <v>200</v>
      </c>
      <c r="G19" s="3"/>
      <c r="H19" s="2" t="s">
        <v>220</v>
      </c>
      <c r="I19" s="2" t="s">
        <v>220</v>
      </c>
      <c r="J19" s="2" t="s">
        <v>220</v>
      </c>
      <c r="K19" s="2" t="s">
        <v>200</v>
      </c>
    </row>
    <row r="20" spans="1:11" s="45" customFormat="1">
      <c r="A20" s="419" t="s">
        <v>192</v>
      </c>
      <c r="B20" s="2" t="s">
        <v>220</v>
      </c>
      <c r="C20" s="2" t="s">
        <v>220</v>
      </c>
      <c r="D20" s="2" t="s">
        <v>220</v>
      </c>
      <c r="E20" s="3"/>
      <c r="F20" s="2" t="s">
        <v>200</v>
      </c>
      <c r="G20" s="3"/>
      <c r="H20" s="2" t="s">
        <v>220</v>
      </c>
      <c r="I20" s="2" t="s">
        <v>220</v>
      </c>
      <c r="J20" s="2" t="s">
        <v>220</v>
      </c>
      <c r="K20" s="2" t="s">
        <v>200</v>
      </c>
    </row>
    <row r="21" spans="1:11" s="45" customFormat="1">
      <c r="A21" s="419" t="s">
        <v>198</v>
      </c>
      <c r="B21" s="2"/>
      <c r="C21" s="47">
        <f>SUM(C17:C20)</f>
        <v>2981606</v>
      </c>
      <c r="D21" s="2"/>
      <c r="E21" s="3"/>
      <c r="F21" s="47">
        <f>SUM(F17:F20)</f>
        <v>98393</v>
      </c>
      <c r="G21" s="3"/>
      <c r="H21" s="2"/>
      <c r="I21" s="47">
        <f>SUM(I17:I20)</f>
        <v>2728806</v>
      </c>
      <c r="J21" s="3"/>
      <c r="K21" s="47">
        <f>SUM(K17:K20)</f>
        <v>84593</v>
      </c>
    </row>
    <row r="22" spans="1:11" s="45" customFormat="1" ht="21" thickBot="1">
      <c r="A22" s="419" t="s">
        <v>199</v>
      </c>
      <c r="B22" s="2"/>
      <c r="C22" s="47" t="s">
        <v>220</v>
      </c>
      <c r="D22" s="2"/>
      <c r="E22" s="3"/>
      <c r="F22" s="48" t="s">
        <v>172</v>
      </c>
      <c r="G22" s="3"/>
      <c r="H22" s="2"/>
      <c r="I22" s="47" t="s">
        <v>220</v>
      </c>
      <c r="J22" s="3"/>
      <c r="K22" s="48" t="s">
        <v>172</v>
      </c>
    </row>
    <row r="23" spans="1:11" s="45" customFormat="1" ht="23.25" thickTop="1">
      <c r="A23" s="419"/>
      <c r="B23" s="2"/>
      <c r="C23" s="451"/>
      <c r="D23" s="2"/>
      <c r="E23" s="3"/>
      <c r="F23" s="2"/>
      <c r="G23" s="3"/>
      <c r="H23" s="2"/>
      <c r="I23" s="2"/>
      <c r="J23" s="3"/>
      <c r="K23" s="2"/>
    </row>
    <row r="24" spans="1:11" s="45" customFormat="1">
      <c r="A24" s="1"/>
      <c r="B24" s="2"/>
      <c r="C24" s="2"/>
      <c r="D24" s="2"/>
      <c r="E24" s="3"/>
      <c r="F24" s="2"/>
      <c r="G24" s="3"/>
      <c r="H24" s="2"/>
      <c r="I24" s="2"/>
      <c r="J24" s="3"/>
      <c r="K24" s="2"/>
    </row>
    <row r="25" spans="1:11" s="45" customFormat="1" ht="22.5">
      <c r="B25" s="1"/>
      <c r="C25" s="451"/>
      <c r="D25" s="2"/>
      <c r="E25" s="3"/>
      <c r="F25" s="2"/>
      <c r="G25" s="3"/>
      <c r="H25" s="2"/>
      <c r="I25" s="2"/>
      <c r="J25" s="3"/>
      <c r="K25" s="2"/>
    </row>
    <row r="26" spans="1:11" s="45" customFormat="1">
      <c r="A26" s="1"/>
      <c r="B26" s="2"/>
      <c r="C26" s="2"/>
      <c r="D26" s="2"/>
      <c r="E26" s="3"/>
      <c r="F26" s="2"/>
      <c r="G26" s="3"/>
      <c r="H26" s="2"/>
      <c r="I26" s="2"/>
      <c r="J26" s="3"/>
      <c r="K26" s="2"/>
    </row>
    <row r="27" spans="1:11" s="45" customFormat="1">
      <c r="A27" s="1"/>
      <c r="B27" s="2"/>
      <c r="C27" s="2"/>
      <c r="D27" s="2"/>
      <c r="E27" s="3"/>
      <c r="F27" s="2"/>
      <c r="G27" s="3"/>
      <c r="H27" s="2"/>
      <c r="I27" s="2"/>
      <c r="J27" s="3"/>
      <c r="K27" s="2"/>
    </row>
    <row r="28" spans="1:11" s="45" customFormat="1">
      <c r="A28" s="1"/>
      <c r="B28" s="2"/>
      <c r="C28" s="2"/>
      <c r="D28" s="2"/>
      <c r="E28" s="3"/>
      <c r="F28" s="2"/>
      <c r="G28" s="3"/>
      <c r="H28" s="2"/>
      <c r="I28" s="2"/>
      <c r="J28" s="3"/>
      <c r="K28" s="2"/>
    </row>
    <row r="29" spans="1:11" s="45" customFormat="1">
      <c r="A29" s="1"/>
      <c r="B29" s="2"/>
      <c r="C29" s="2"/>
      <c r="D29" s="2"/>
      <c r="E29" s="3"/>
      <c r="F29" s="2"/>
      <c r="G29" s="3"/>
      <c r="H29" s="2"/>
      <c r="I29" s="2"/>
      <c r="J29" s="3"/>
      <c r="K29" s="2"/>
    </row>
    <row r="30" spans="1:11" s="45" customFormat="1">
      <c r="A30" s="1"/>
      <c r="B30" s="2"/>
      <c r="C30" s="2"/>
      <c r="D30" s="2"/>
      <c r="E30" s="3"/>
      <c r="F30" s="2"/>
      <c r="G30" s="3"/>
      <c r="H30" s="2"/>
      <c r="I30" s="2"/>
      <c r="J30" s="3"/>
      <c r="K30" s="2"/>
    </row>
    <row r="31" spans="1:11" s="45" customFormat="1">
      <c r="A31" s="1"/>
      <c r="B31" s="2"/>
      <c r="C31" s="2"/>
      <c r="D31" s="2"/>
      <c r="E31" s="3"/>
      <c r="F31" s="2"/>
      <c r="G31" s="3"/>
      <c r="H31" s="2"/>
      <c r="I31" s="2"/>
      <c r="J31" s="3"/>
      <c r="K31" s="2"/>
    </row>
    <row r="32" spans="1:11" s="45" customFormat="1">
      <c r="A32" s="1"/>
      <c r="B32" s="2"/>
      <c r="C32" s="2"/>
      <c r="D32" s="2"/>
      <c r="E32" s="3"/>
      <c r="F32" s="2"/>
      <c r="G32" s="3"/>
      <c r="H32" s="2"/>
      <c r="I32" s="2"/>
      <c r="J32" s="3"/>
      <c r="K32" s="2"/>
    </row>
    <row r="33" spans="1:11" s="45" customFormat="1">
      <c r="A33" s="1"/>
      <c r="B33" s="2"/>
      <c r="C33" s="2"/>
      <c r="D33" s="2"/>
      <c r="E33" s="3"/>
      <c r="F33" s="2"/>
      <c r="G33" s="3"/>
      <c r="H33" s="2"/>
      <c r="I33" s="2"/>
      <c r="J33" s="3"/>
      <c r="K33" s="2"/>
    </row>
    <row r="34" spans="1:11" s="45" customFormat="1">
      <c r="A34" s="1"/>
      <c r="B34" s="2"/>
      <c r="C34" s="2"/>
      <c r="D34" s="2"/>
      <c r="E34" s="3"/>
      <c r="F34" s="2"/>
      <c r="G34" s="3"/>
      <c r="H34" s="2"/>
      <c r="I34" s="2"/>
      <c r="J34" s="3"/>
      <c r="K34" s="2"/>
    </row>
    <row r="35" spans="1:11" s="45" customFormat="1">
      <c r="A35" s="1"/>
      <c r="B35" s="2"/>
      <c r="C35" s="2"/>
      <c r="D35" s="2"/>
      <c r="E35" s="3"/>
      <c r="F35" s="2"/>
      <c r="G35" s="3"/>
      <c r="H35" s="2"/>
      <c r="I35" s="2"/>
      <c r="J35" s="3"/>
      <c r="K35" s="2"/>
    </row>
    <row r="36" spans="1:11" s="45" customFormat="1">
      <c r="A36" s="1"/>
      <c r="B36" s="2"/>
      <c r="C36" s="2"/>
      <c r="D36" s="2"/>
      <c r="E36" s="3"/>
      <c r="F36" s="2"/>
      <c r="G36" s="3"/>
      <c r="H36" s="2"/>
      <c r="I36" s="2"/>
      <c r="J36" s="3"/>
      <c r="K36" s="2"/>
    </row>
    <row r="37" spans="1:11" s="45" customFormat="1">
      <c r="A37" s="1"/>
      <c r="B37" s="2"/>
      <c r="C37" s="2"/>
      <c r="D37" s="2"/>
      <c r="E37" s="3"/>
      <c r="F37" s="2"/>
      <c r="G37" s="3"/>
      <c r="H37" s="2"/>
      <c r="I37" s="2"/>
      <c r="J37" s="3"/>
      <c r="K37" s="2"/>
    </row>
    <row r="38" spans="1:11" s="45" customFormat="1">
      <c r="A38" s="1"/>
      <c r="B38" s="2"/>
      <c r="C38" s="2"/>
      <c r="D38" s="2"/>
      <c r="E38" s="3"/>
      <c r="F38" s="2"/>
      <c r="G38" s="3"/>
      <c r="H38" s="2"/>
      <c r="I38" s="2"/>
      <c r="J38" s="3"/>
      <c r="K38" s="2"/>
    </row>
    <row r="39" spans="1:11" s="45" customFormat="1">
      <c r="A39" s="1"/>
      <c r="B39" s="2"/>
      <c r="C39" s="2"/>
      <c r="D39" s="2"/>
      <c r="E39" s="3"/>
      <c r="F39" s="2"/>
      <c r="G39" s="3"/>
      <c r="H39" s="2"/>
      <c r="I39" s="2"/>
      <c r="J39" s="3"/>
      <c r="K39" s="2"/>
    </row>
    <row r="40" spans="1:11">
      <c r="A40" s="10"/>
      <c r="B40" s="10"/>
      <c r="C40" s="10"/>
      <c r="D40" s="10"/>
      <c r="E40" s="10"/>
      <c r="F40" s="10"/>
      <c r="G40" s="10"/>
      <c r="H40" s="10"/>
      <c r="I40" s="10"/>
      <c r="J40" s="10"/>
      <c r="K40" s="10"/>
    </row>
    <row r="47" spans="1:11" ht="21.75">
      <c r="A47" s="643">
        <v>18</v>
      </c>
      <c r="B47" s="643"/>
      <c r="C47" s="643"/>
      <c r="D47" s="643"/>
      <c r="E47" s="643"/>
      <c r="F47" s="643"/>
      <c r="G47" s="643"/>
      <c r="H47" s="643"/>
      <c r="I47" s="643"/>
      <c r="J47" s="643"/>
      <c r="K47" s="643"/>
    </row>
  </sheetData>
  <mergeCells count="8">
    <mergeCell ref="A47:K47"/>
    <mergeCell ref="B8:F8"/>
    <mergeCell ref="A1:K1"/>
    <mergeCell ref="A2:K2"/>
    <mergeCell ref="A3:K3"/>
    <mergeCell ref="A5:K5"/>
    <mergeCell ref="A6:K6"/>
    <mergeCell ref="H8:K8"/>
  </mergeCells>
  <printOptions horizontalCentered="1"/>
  <pageMargins left="0.43307086614173229" right="0.70866141732283472" top="0.52" bottom="0.4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V54"/>
  <sheetViews>
    <sheetView rightToLeft="1" tabSelected="1" view="pageBreakPreview" topLeftCell="A37" zoomScaleSheetLayoutView="100" workbookViewId="0">
      <selection activeCell="K36" sqref="K36"/>
    </sheetView>
  </sheetViews>
  <sheetFormatPr defaultRowHeight="21.75"/>
  <cols>
    <col min="1" max="1" width="8.42578125" style="186" bestFit="1" customWidth="1"/>
    <col min="2" max="2" width="4.7109375" style="33" customWidth="1"/>
    <col min="3" max="3" width="2.5703125" style="33" customWidth="1"/>
    <col min="4" max="4" width="0.42578125" style="33" customWidth="1"/>
    <col min="5" max="5" width="3" style="33" customWidth="1"/>
    <col min="6" max="6" width="22.85546875" style="33" customWidth="1"/>
    <col min="7" max="7" width="2.140625" style="33" customWidth="1"/>
    <col min="8" max="8" width="16.140625" style="33" bestFit="1" customWidth="1"/>
    <col min="9" max="9" width="3.42578125" style="33" customWidth="1"/>
    <col min="10" max="10" width="12" style="33" customWidth="1"/>
    <col min="11" max="11" width="7" style="33" customWidth="1"/>
    <col min="12" max="12" width="16.28515625" style="33" customWidth="1"/>
    <col min="13" max="13" width="4" style="33" customWidth="1"/>
    <col min="14" max="14" width="11" style="33" customWidth="1"/>
    <col min="15" max="15" width="9.140625" style="33"/>
    <col min="16" max="16" width="5.140625" style="33" customWidth="1"/>
    <col min="17" max="17" width="13.28515625" style="33" hidden="1" customWidth="1"/>
    <col min="18" max="16384" width="9.140625" style="33"/>
  </cols>
  <sheetData>
    <row r="1" spans="1:22">
      <c r="A1" s="584" t="s">
        <v>290</v>
      </c>
      <c r="B1" s="584"/>
      <c r="C1" s="584"/>
      <c r="D1" s="584"/>
      <c r="E1" s="584"/>
      <c r="F1" s="584"/>
      <c r="G1" s="584"/>
      <c r="H1" s="584"/>
      <c r="I1" s="584"/>
      <c r="J1" s="584"/>
      <c r="K1" s="584"/>
      <c r="L1" s="584"/>
      <c r="M1" s="584"/>
      <c r="N1" s="584"/>
      <c r="O1" s="584"/>
      <c r="P1" s="584"/>
      <c r="Q1" s="584"/>
    </row>
    <row r="2" spans="1:22">
      <c r="A2" s="584" t="s">
        <v>128</v>
      </c>
      <c r="B2" s="584"/>
      <c r="C2" s="584"/>
      <c r="D2" s="584"/>
      <c r="E2" s="584"/>
      <c r="F2" s="584"/>
      <c r="G2" s="584"/>
      <c r="H2" s="584"/>
      <c r="I2" s="584"/>
      <c r="J2" s="584"/>
      <c r="K2" s="584"/>
      <c r="L2" s="584"/>
      <c r="M2" s="584"/>
      <c r="N2" s="584"/>
      <c r="O2" s="584"/>
      <c r="P2" s="584"/>
      <c r="Q2" s="584"/>
    </row>
    <row r="3" spans="1:22">
      <c r="A3" s="584" t="s">
        <v>351</v>
      </c>
      <c r="B3" s="584"/>
      <c r="C3" s="584"/>
      <c r="D3" s="584"/>
      <c r="E3" s="584"/>
      <c r="F3" s="584"/>
      <c r="G3" s="584"/>
      <c r="H3" s="584"/>
      <c r="I3" s="584"/>
      <c r="J3" s="584"/>
      <c r="K3" s="584"/>
      <c r="L3" s="584"/>
      <c r="M3" s="584"/>
      <c r="N3" s="584"/>
      <c r="O3" s="584"/>
      <c r="P3" s="584"/>
      <c r="Q3" s="584"/>
    </row>
    <row r="4" spans="1:22" ht="12" customHeight="1">
      <c r="A4" s="53"/>
      <c r="B4" s="53"/>
      <c r="C4" s="53"/>
      <c r="D4" s="53"/>
      <c r="E4" s="53"/>
      <c r="F4" s="53"/>
      <c r="G4" s="53"/>
      <c r="H4" s="53"/>
      <c r="I4" s="53"/>
      <c r="J4" s="53"/>
      <c r="K4" s="53"/>
      <c r="L4" s="53"/>
      <c r="M4" s="53"/>
      <c r="N4" s="53"/>
      <c r="O4" s="53"/>
      <c r="P4" s="53"/>
      <c r="Q4" s="53"/>
    </row>
    <row r="5" spans="1:22" ht="15" customHeight="1">
      <c r="A5" s="53"/>
      <c r="B5" s="53"/>
      <c r="C5" s="53"/>
      <c r="D5" s="53"/>
      <c r="E5" s="53"/>
      <c r="F5" s="53"/>
      <c r="G5" s="53"/>
      <c r="H5" s="53"/>
      <c r="I5" s="53"/>
      <c r="J5" s="53"/>
      <c r="K5" s="53"/>
      <c r="L5" s="53"/>
      <c r="M5" s="53"/>
      <c r="N5" s="53"/>
      <c r="O5" s="53"/>
      <c r="P5" s="53"/>
      <c r="Q5" s="53"/>
    </row>
    <row r="6" spans="1:22">
      <c r="A6" s="184" t="s">
        <v>204</v>
      </c>
      <c r="B6" s="591" t="s">
        <v>203</v>
      </c>
      <c r="C6" s="591"/>
      <c r="D6" s="591"/>
      <c r="E6" s="591"/>
      <c r="F6" s="591"/>
      <c r="G6" s="591"/>
      <c r="H6" s="591"/>
      <c r="I6" s="53"/>
      <c r="J6" s="53"/>
      <c r="K6" s="53"/>
      <c r="L6" s="53"/>
      <c r="M6" s="53"/>
      <c r="N6" s="53"/>
      <c r="O6" s="53"/>
      <c r="P6" s="53"/>
      <c r="Q6" s="53"/>
    </row>
    <row r="7" spans="1:22" ht="36.75" customHeight="1">
      <c r="A7" s="287"/>
      <c r="B7" s="592" t="s">
        <v>321</v>
      </c>
      <c r="C7" s="592"/>
      <c r="D7" s="592"/>
      <c r="E7" s="592"/>
      <c r="F7" s="592"/>
      <c r="G7" s="592"/>
      <c r="H7" s="592"/>
      <c r="I7" s="592"/>
      <c r="J7" s="592"/>
      <c r="K7" s="592"/>
      <c r="L7" s="592"/>
      <c r="M7" s="592"/>
      <c r="N7" s="592"/>
      <c r="O7" s="592"/>
      <c r="P7" s="592"/>
      <c r="Q7" s="592"/>
    </row>
    <row r="8" spans="1:22" ht="13.5" customHeight="1">
      <c r="A8" s="288"/>
      <c r="B8" s="53"/>
      <c r="C8" s="53"/>
      <c r="D8" s="53"/>
      <c r="E8" s="53"/>
      <c r="F8" s="53"/>
      <c r="G8" s="53"/>
      <c r="H8" s="53"/>
      <c r="I8" s="53"/>
      <c r="J8" s="53"/>
      <c r="K8" s="53"/>
      <c r="L8" s="53"/>
      <c r="M8" s="53"/>
      <c r="N8" s="53"/>
      <c r="O8" s="53"/>
      <c r="P8" s="53"/>
      <c r="Q8" s="53"/>
    </row>
    <row r="9" spans="1:22">
      <c r="A9" s="184" t="s">
        <v>127</v>
      </c>
      <c r="B9" s="187" t="s">
        <v>162</v>
      </c>
      <c r="F9" s="32"/>
    </row>
    <row r="10" spans="1:22">
      <c r="A10" s="289"/>
      <c r="B10" s="592" t="s">
        <v>322</v>
      </c>
      <c r="C10" s="592"/>
      <c r="D10" s="592"/>
      <c r="E10" s="592"/>
      <c r="F10" s="592"/>
      <c r="G10" s="592"/>
      <c r="H10" s="592"/>
      <c r="I10" s="592"/>
      <c r="J10" s="592"/>
      <c r="K10" s="592"/>
      <c r="L10" s="592"/>
      <c r="M10" s="592"/>
      <c r="N10" s="592"/>
      <c r="O10" s="592"/>
      <c r="P10" s="592"/>
      <c r="Q10" s="592"/>
    </row>
    <row r="11" spans="1:22">
      <c r="A11" s="289"/>
      <c r="B11" s="227"/>
      <c r="C11" s="227"/>
      <c r="D11" s="227"/>
      <c r="E11" s="227"/>
      <c r="F11" s="227"/>
      <c r="G11" s="227"/>
      <c r="H11" s="227"/>
      <c r="I11" s="227"/>
      <c r="J11" s="227"/>
      <c r="K11" s="227"/>
      <c r="L11" s="227"/>
      <c r="M11" s="227"/>
      <c r="N11" s="227"/>
      <c r="O11" s="227"/>
      <c r="P11" s="227"/>
      <c r="Q11" s="227"/>
    </row>
    <row r="12" spans="1:22">
      <c r="A12" s="289" t="s">
        <v>354</v>
      </c>
      <c r="B12" s="32" t="s">
        <v>63</v>
      </c>
      <c r="F12" s="32"/>
      <c r="V12" s="188"/>
    </row>
    <row r="13" spans="1:22">
      <c r="B13" s="189" t="s">
        <v>323</v>
      </c>
      <c r="F13" s="32"/>
      <c r="V13" s="188"/>
    </row>
    <row r="14" spans="1:22">
      <c r="B14" s="189"/>
      <c r="F14" s="32"/>
      <c r="V14" s="188"/>
    </row>
    <row r="15" spans="1:22" ht="43.5">
      <c r="A15" s="31"/>
      <c r="B15" s="32"/>
      <c r="F15" s="431" t="s">
        <v>129</v>
      </c>
      <c r="H15" s="432" t="s">
        <v>212</v>
      </c>
      <c r="J15" s="432" t="s">
        <v>213</v>
      </c>
      <c r="L15" s="589" t="s">
        <v>292</v>
      </c>
      <c r="M15" s="589"/>
      <c r="V15" s="276"/>
    </row>
    <row r="16" spans="1:22">
      <c r="A16" s="31"/>
      <c r="B16" s="32"/>
      <c r="F16" s="189" t="s">
        <v>269</v>
      </c>
      <c r="G16" s="35"/>
      <c r="H16" s="323">
        <v>4</v>
      </c>
      <c r="I16" s="35"/>
      <c r="J16" s="320">
        <v>-1</v>
      </c>
      <c r="K16" s="35"/>
      <c r="L16" s="587" t="s">
        <v>272</v>
      </c>
      <c r="M16" s="587"/>
      <c r="N16" s="190" t="s">
        <v>274</v>
      </c>
      <c r="O16" s="8"/>
      <c r="P16" s="190"/>
      <c r="Q16" s="190"/>
      <c r="V16" s="188"/>
    </row>
    <row r="17" spans="1:22">
      <c r="A17" s="31"/>
      <c r="B17" s="32"/>
      <c r="F17" s="189" t="s">
        <v>270</v>
      </c>
      <c r="G17" s="35"/>
      <c r="H17" s="396">
        <v>3</v>
      </c>
      <c r="I17" s="35"/>
      <c r="J17" s="338">
        <v>-1</v>
      </c>
      <c r="K17" s="35"/>
      <c r="L17" s="590" t="s">
        <v>273</v>
      </c>
      <c r="M17" s="590"/>
      <c r="N17" s="593" t="s">
        <v>273</v>
      </c>
      <c r="O17" s="593"/>
      <c r="V17" s="188"/>
    </row>
    <row r="18" spans="1:22">
      <c r="A18" s="31"/>
      <c r="B18" s="32"/>
      <c r="F18" s="189" t="s">
        <v>271</v>
      </c>
      <c r="G18" s="35"/>
      <c r="H18" s="397" t="s">
        <v>280</v>
      </c>
      <c r="I18" s="35"/>
      <c r="J18" s="21">
        <v>25</v>
      </c>
      <c r="K18" s="35"/>
      <c r="L18" s="590" t="s">
        <v>273</v>
      </c>
      <c r="M18" s="590"/>
      <c r="N18" s="593" t="s">
        <v>273</v>
      </c>
      <c r="O18" s="593"/>
      <c r="V18" s="188"/>
    </row>
    <row r="19" spans="1:22" ht="12.75" customHeight="1">
      <c r="A19" s="31"/>
      <c r="B19" s="32"/>
      <c r="F19" s="189"/>
      <c r="H19" s="189"/>
      <c r="J19" s="189"/>
      <c r="L19" s="189"/>
      <c r="V19" s="188"/>
    </row>
    <row r="20" spans="1:22">
      <c r="A20" s="289" t="s">
        <v>177</v>
      </c>
      <c r="B20" s="32" t="s">
        <v>214</v>
      </c>
      <c r="F20" s="32"/>
      <c r="V20" s="188"/>
    </row>
    <row r="21" spans="1:22">
      <c r="A21" s="289"/>
      <c r="B21" s="189" t="s">
        <v>332</v>
      </c>
      <c r="F21" s="32"/>
      <c r="V21" s="188"/>
    </row>
    <row r="22" spans="1:22">
      <c r="A22" s="289"/>
      <c r="B22" s="189" t="s">
        <v>333</v>
      </c>
      <c r="F22" s="32"/>
    </row>
    <row r="23" spans="1:22" ht="22.5">
      <c r="A23" s="289"/>
      <c r="B23" s="189"/>
      <c r="C23" s="459"/>
      <c r="F23" s="32"/>
    </row>
    <row r="24" spans="1:22">
      <c r="A24" s="289"/>
      <c r="B24" s="189"/>
      <c r="F24" s="32"/>
    </row>
    <row r="25" spans="1:22" ht="22.5" customHeight="1">
      <c r="A25" s="289" t="s">
        <v>355</v>
      </c>
      <c r="B25" s="479" t="s">
        <v>163</v>
      </c>
      <c r="C25" s="479"/>
      <c r="D25" s="479"/>
      <c r="E25" s="479"/>
      <c r="F25" s="32"/>
      <c r="V25" s="188"/>
    </row>
    <row r="26" spans="1:22">
      <c r="A26" s="289"/>
      <c r="B26" s="189" t="s">
        <v>324</v>
      </c>
      <c r="F26" s="32"/>
      <c r="V26" s="188"/>
    </row>
    <row r="27" spans="1:22">
      <c r="A27" s="289"/>
      <c r="B27" s="189"/>
      <c r="F27" s="32"/>
      <c r="V27" s="188"/>
    </row>
    <row r="28" spans="1:22">
      <c r="A28" s="289" t="s">
        <v>356</v>
      </c>
      <c r="B28" s="32" t="s">
        <v>164</v>
      </c>
      <c r="F28" s="34"/>
      <c r="G28" s="191"/>
      <c r="H28" s="34"/>
      <c r="I28" s="191"/>
      <c r="J28" s="191"/>
      <c r="K28" s="34"/>
      <c r="L28" s="34"/>
      <c r="M28" s="35"/>
      <c r="N28" s="34"/>
      <c r="O28" s="34"/>
      <c r="P28" s="35"/>
      <c r="Q28" s="34"/>
      <c r="V28" s="188"/>
    </row>
    <row r="29" spans="1:22">
      <c r="A29" s="289"/>
      <c r="B29" s="189"/>
      <c r="F29" s="431" t="s">
        <v>167</v>
      </c>
      <c r="G29" s="191"/>
      <c r="H29" s="431" t="s">
        <v>212</v>
      </c>
      <c r="I29" s="191"/>
      <c r="J29" s="191"/>
      <c r="K29" s="589" t="s">
        <v>215</v>
      </c>
      <c r="L29" s="589"/>
      <c r="M29" s="34"/>
      <c r="N29" s="34"/>
      <c r="O29" s="192"/>
      <c r="P29" s="34"/>
      <c r="V29" s="188"/>
    </row>
    <row r="30" spans="1:22">
      <c r="A30" s="289"/>
      <c r="B30" s="189"/>
      <c r="F30" s="34" t="s">
        <v>165</v>
      </c>
      <c r="G30" s="191"/>
      <c r="H30" s="306" t="s">
        <v>298</v>
      </c>
      <c r="I30" s="191"/>
      <c r="J30" s="191"/>
      <c r="K30" s="587">
        <v>0</v>
      </c>
      <c r="L30" s="587"/>
      <c r="M30" s="35"/>
      <c r="N30" s="34"/>
      <c r="O30" s="192"/>
      <c r="P30" s="35"/>
      <c r="V30" s="188"/>
    </row>
    <row r="31" spans="1:22">
      <c r="A31" s="289"/>
      <c r="B31" s="189"/>
      <c r="F31" s="34" t="s">
        <v>166</v>
      </c>
      <c r="G31" s="191"/>
      <c r="H31" s="306" t="s">
        <v>298</v>
      </c>
      <c r="I31" s="191"/>
      <c r="J31" s="191"/>
      <c r="K31" s="587">
        <v>0</v>
      </c>
      <c r="L31" s="587"/>
      <c r="M31" s="35"/>
      <c r="N31" s="34"/>
      <c r="O31" s="192"/>
      <c r="P31" s="35"/>
      <c r="V31" s="188"/>
    </row>
    <row r="32" spans="1:22">
      <c r="A32" s="289"/>
      <c r="B32" s="189"/>
      <c r="F32" s="34" t="s">
        <v>96</v>
      </c>
      <c r="G32" s="191"/>
      <c r="H32" s="306" t="s">
        <v>298</v>
      </c>
      <c r="I32" s="191"/>
      <c r="J32" s="191"/>
      <c r="K32" s="587">
        <v>0</v>
      </c>
      <c r="L32" s="587"/>
      <c r="M32" s="35"/>
      <c r="N32" s="34"/>
      <c r="O32" s="192"/>
      <c r="P32" s="35"/>
      <c r="V32" s="188"/>
    </row>
    <row r="33" spans="1:22">
      <c r="A33" s="289" t="s">
        <v>178</v>
      </c>
      <c r="B33" s="32" t="s">
        <v>168</v>
      </c>
      <c r="F33" s="34"/>
      <c r="G33" s="191"/>
      <c r="H33" s="34"/>
      <c r="I33" s="191"/>
      <c r="J33" s="191"/>
      <c r="K33" s="34"/>
      <c r="L33" s="34"/>
      <c r="M33" s="35"/>
      <c r="N33" s="34"/>
      <c r="O33" s="34"/>
      <c r="P33" s="35"/>
      <c r="Q33" s="34"/>
      <c r="V33" s="188"/>
    </row>
    <row r="34" spans="1:22" ht="22.5">
      <c r="A34" s="289"/>
      <c r="B34" s="189"/>
      <c r="F34" s="431" t="s">
        <v>216</v>
      </c>
      <c r="G34" s="191"/>
      <c r="H34" s="431" t="s">
        <v>212</v>
      </c>
      <c r="I34" s="191"/>
      <c r="J34" s="191"/>
      <c r="K34" s="589" t="s">
        <v>217</v>
      </c>
      <c r="L34" s="589"/>
      <c r="M34" s="34"/>
      <c r="N34" s="589" t="s">
        <v>292</v>
      </c>
      <c r="O34" s="589"/>
      <c r="P34" s="34"/>
      <c r="Q34" s="34"/>
      <c r="V34" s="188"/>
    </row>
    <row r="35" spans="1:22">
      <c r="A35" s="289"/>
      <c r="B35" s="189"/>
      <c r="F35" s="34" t="s">
        <v>275</v>
      </c>
      <c r="G35" s="191"/>
      <c r="H35" s="317">
        <v>10</v>
      </c>
      <c r="I35" s="191"/>
      <c r="J35" s="191"/>
      <c r="K35" s="588">
        <v>-27</v>
      </c>
      <c r="L35" s="588"/>
      <c r="M35" s="35"/>
      <c r="N35" s="587" t="s">
        <v>272</v>
      </c>
      <c r="O35" s="587"/>
      <c r="P35" s="35"/>
      <c r="Q35" s="34"/>
      <c r="V35" s="188"/>
    </row>
    <row r="36" spans="1:22">
      <c r="A36" s="289"/>
      <c r="B36" s="189"/>
      <c r="F36" s="34" t="s">
        <v>276</v>
      </c>
      <c r="G36" s="191"/>
      <c r="H36" s="317">
        <v>10</v>
      </c>
      <c r="I36" s="191"/>
      <c r="J36" s="191"/>
      <c r="K36" s="588">
        <v>21</v>
      </c>
      <c r="L36" s="588"/>
      <c r="M36" s="35"/>
      <c r="N36" s="587" t="s">
        <v>273</v>
      </c>
      <c r="O36" s="587"/>
      <c r="P36" s="35"/>
      <c r="Q36" s="34"/>
      <c r="V36" s="188"/>
    </row>
    <row r="37" spans="1:22">
      <c r="A37" s="289"/>
      <c r="B37" s="189"/>
      <c r="F37" s="317" t="s">
        <v>96</v>
      </c>
      <c r="G37" s="318"/>
      <c r="H37" s="317">
        <v>9</v>
      </c>
      <c r="I37" s="318"/>
      <c r="J37" s="318"/>
      <c r="K37" s="588">
        <v>-14</v>
      </c>
      <c r="L37" s="588"/>
      <c r="M37" s="319"/>
      <c r="N37" s="587" t="s">
        <v>273</v>
      </c>
      <c r="O37" s="587"/>
      <c r="P37" s="319"/>
      <c r="Q37" s="317"/>
      <c r="V37" s="188"/>
    </row>
    <row r="38" spans="1:22">
      <c r="A38" s="289"/>
      <c r="B38" s="189"/>
      <c r="F38" s="335" t="s">
        <v>307</v>
      </c>
      <c r="G38" s="191"/>
      <c r="H38" s="396">
        <v>6</v>
      </c>
      <c r="I38" s="191"/>
      <c r="J38" s="191"/>
      <c r="K38" s="588">
        <v>10</v>
      </c>
      <c r="L38" s="588"/>
      <c r="M38" s="35"/>
      <c r="N38" s="587" t="s">
        <v>273</v>
      </c>
      <c r="O38" s="587"/>
      <c r="P38" s="35"/>
      <c r="Q38" s="34"/>
      <c r="V38" s="188"/>
    </row>
    <row r="39" spans="1:22">
      <c r="A39" s="289"/>
      <c r="B39" s="189"/>
      <c r="F39" s="335" t="s">
        <v>308</v>
      </c>
      <c r="G39" s="327"/>
      <c r="H39" s="326">
        <v>6</v>
      </c>
      <c r="I39" s="327"/>
      <c r="J39" s="327"/>
      <c r="K39" s="588">
        <v>8</v>
      </c>
      <c r="L39" s="588"/>
      <c r="M39" s="328"/>
      <c r="N39" s="326"/>
      <c r="O39" s="326"/>
      <c r="P39" s="328"/>
      <c r="Q39" s="326"/>
      <c r="V39" s="188"/>
    </row>
    <row r="40" spans="1:22">
      <c r="A40" s="289"/>
      <c r="B40" s="189"/>
      <c r="F40" s="335"/>
      <c r="G40" s="336"/>
      <c r="H40" s="335"/>
      <c r="I40" s="336"/>
      <c r="J40" s="336"/>
      <c r="K40" s="338"/>
      <c r="L40" s="338"/>
      <c r="M40" s="337"/>
      <c r="N40" s="335"/>
      <c r="O40" s="335"/>
      <c r="P40" s="337"/>
      <c r="Q40" s="335"/>
      <c r="V40" s="188"/>
    </row>
    <row r="41" spans="1:22">
      <c r="A41" s="184" t="s">
        <v>357</v>
      </c>
      <c r="B41" s="32" t="s">
        <v>130</v>
      </c>
      <c r="C41" s="32"/>
      <c r="D41" s="32"/>
      <c r="E41" s="32"/>
      <c r="F41" s="32"/>
      <c r="G41" s="32"/>
      <c r="H41" s="32"/>
    </row>
    <row r="42" spans="1:22">
      <c r="B42" s="32"/>
      <c r="C42" s="32"/>
      <c r="D42" s="32"/>
      <c r="E42" s="32"/>
      <c r="F42" s="189" t="s">
        <v>325</v>
      </c>
      <c r="G42" s="32"/>
      <c r="H42" s="32"/>
    </row>
    <row r="43" spans="1:22" ht="14.25" customHeight="1" thickBot="1">
      <c r="B43" s="32"/>
      <c r="C43" s="32"/>
      <c r="D43" s="32"/>
      <c r="E43" s="32"/>
      <c r="F43" s="189"/>
      <c r="G43" s="32"/>
      <c r="H43" s="32"/>
    </row>
    <row r="44" spans="1:22" s="8" customFormat="1">
      <c r="B44" s="259" t="s">
        <v>262</v>
      </c>
      <c r="C44" s="260"/>
      <c r="D44" s="260"/>
      <c r="E44" s="260"/>
      <c r="F44" s="260"/>
      <c r="G44" s="260"/>
      <c r="H44" s="260"/>
      <c r="I44" s="260"/>
      <c r="J44" s="260"/>
      <c r="K44" s="260"/>
      <c r="L44" s="260"/>
      <c r="M44" s="260"/>
      <c r="N44" s="260"/>
      <c r="O44" s="266"/>
    </row>
    <row r="45" spans="1:22">
      <c r="B45" s="261" t="s">
        <v>255</v>
      </c>
      <c r="C45" s="256"/>
      <c r="D45" s="256"/>
      <c r="E45" s="256"/>
      <c r="F45" s="257"/>
      <c r="G45" s="256"/>
      <c r="H45" s="256"/>
      <c r="I45" s="258"/>
      <c r="J45" s="258"/>
      <c r="K45" s="258"/>
      <c r="L45" s="258"/>
      <c r="M45" s="258"/>
      <c r="N45" s="258"/>
      <c r="O45" s="267"/>
    </row>
    <row r="46" spans="1:22" ht="22.5" thickBot="1">
      <c r="B46" s="262" t="s">
        <v>263</v>
      </c>
      <c r="C46" s="263"/>
      <c r="D46" s="263"/>
      <c r="E46" s="263"/>
      <c r="F46" s="264"/>
      <c r="G46" s="263"/>
      <c r="H46" s="263"/>
      <c r="I46" s="265"/>
      <c r="J46" s="265"/>
      <c r="K46" s="265"/>
      <c r="L46" s="265"/>
      <c r="M46" s="265"/>
      <c r="N46" s="265"/>
      <c r="O46" s="268"/>
    </row>
    <row r="47" spans="1:22">
      <c r="A47" s="33"/>
    </row>
    <row r="48" spans="1:22" ht="17.25" customHeight="1"/>
    <row r="49" spans="1:17">
      <c r="B49" s="32"/>
      <c r="C49" s="32"/>
      <c r="D49" s="32"/>
      <c r="E49" s="32"/>
      <c r="F49" s="32"/>
      <c r="G49" s="32"/>
      <c r="H49" s="32"/>
    </row>
    <row r="51" spans="1:17">
      <c r="A51" s="586">
        <v>3</v>
      </c>
      <c r="B51" s="586"/>
      <c r="C51" s="586"/>
      <c r="D51" s="586"/>
      <c r="E51" s="586"/>
      <c r="F51" s="586"/>
      <c r="G51" s="586"/>
      <c r="H51" s="586"/>
      <c r="I51" s="586"/>
      <c r="J51" s="586"/>
      <c r="K51" s="586"/>
      <c r="L51" s="586"/>
      <c r="M51" s="586"/>
      <c r="N51" s="586"/>
      <c r="O51" s="586"/>
      <c r="P51" s="586"/>
      <c r="Q51" s="586"/>
    </row>
    <row r="52" spans="1:17">
      <c r="B52" s="32"/>
      <c r="C52" s="193"/>
      <c r="D52" s="193"/>
      <c r="E52" s="193"/>
      <c r="F52" s="193"/>
      <c r="G52" s="193"/>
      <c r="H52" s="193"/>
    </row>
    <row r="53" spans="1:17">
      <c r="B53" s="35"/>
      <c r="C53" s="193"/>
      <c r="D53" s="193"/>
      <c r="E53" s="193"/>
      <c r="F53" s="193"/>
      <c r="G53" s="193"/>
      <c r="H53" s="193"/>
    </row>
    <row r="54" spans="1:17">
      <c r="B54" s="193"/>
    </row>
  </sheetData>
  <mergeCells count="28">
    <mergeCell ref="K30:L30"/>
    <mergeCell ref="K29:L29"/>
    <mergeCell ref="A3:Q3"/>
    <mergeCell ref="A2:Q2"/>
    <mergeCell ref="A1:Q1"/>
    <mergeCell ref="L15:M15"/>
    <mergeCell ref="L18:M18"/>
    <mergeCell ref="L17:M17"/>
    <mergeCell ref="L16:M16"/>
    <mergeCell ref="B6:H6"/>
    <mergeCell ref="B7:Q7"/>
    <mergeCell ref="B10:Q10"/>
    <mergeCell ref="N17:O17"/>
    <mergeCell ref="N18:O18"/>
    <mergeCell ref="A51:Q51"/>
    <mergeCell ref="K32:L32"/>
    <mergeCell ref="K31:L31"/>
    <mergeCell ref="K38:L38"/>
    <mergeCell ref="N38:O38"/>
    <mergeCell ref="K34:L34"/>
    <mergeCell ref="N34:O34"/>
    <mergeCell ref="K35:L35"/>
    <mergeCell ref="N35:O35"/>
    <mergeCell ref="K36:L36"/>
    <mergeCell ref="N36:O36"/>
    <mergeCell ref="K37:L37"/>
    <mergeCell ref="N37:O37"/>
    <mergeCell ref="K39:L39"/>
  </mergeCells>
  <printOptions horizontalCentered="1"/>
  <pageMargins left="0.35433070866141736" right="0.35433070866141736" top="0.59055118110236227" bottom="0.17" header="0" footer="0"/>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dimension ref="A1:R43"/>
  <sheetViews>
    <sheetView rightToLeft="1" tabSelected="1" view="pageBreakPreview" zoomScaleSheetLayoutView="100" workbookViewId="0">
      <selection activeCell="K36" sqref="K36"/>
    </sheetView>
  </sheetViews>
  <sheetFormatPr defaultRowHeight="20.25"/>
  <cols>
    <col min="1" max="1" width="6.5703125" style="8" bestFit="1" customWidth="1"/>
    <col min="2" max="2" width="23.7109375" style="182" customWidth="1"/>
    <col min="3" max="3" width="11.85546875" style="8" bestFit="1" customWidth="1"/>
    <col min="4" max="4" width="2.140625" style="8" customWidth="1"/>
    <col min="5" max="5" width="10" style="8" customWidth="1"/>
    <col min="6" max="6" width="1.85546875" style="8" customWidth="1"/>
    <col min="7" max="7" width="9.28515625" style="8" bestFit="1" customWidth="1"/>
    <col min="8" max="8" width="2.140625" style="8" customWidth="1"/>
    <col min="9" max="9" width="9.28515625" style="8" bestFit="1" customWidth="1"/>
    <col min="10" max="10" width="1.85546875" style="8" customWidth="1"/>
    <col min="11" max="11" width="9.7109375" style="8" customWidth="1"/>
    <col min="12" max="12" width="2" style="8" customWidth="1"/>
    <col min="13" max="13" width="9.28515625" style="8" bestFit="1" customWidth="1"/>
    <col min="14" max="14" width="2" style="8" customWidth="1"/>
    <col min="15" max="15" width="9.28515625" style="8" bestFit="1" customWidth="1"/>
    <col min="16" max="16" width="3.85546875" style="8" customWidth="1"/>
    <col min="17" max="16384" width="9.140625" style="8"/>
  </cols>
  <sheetData>
    <row r="1" spans="1:18" ht="21.75">
      <c r="A1" s="584" t="s">
        <v>290</v>
      </c>
      <c r="B1" s="584"/>
      <c r="C1" s="584"/>
      <c r="D1" s="584"/>
      <c r="E1" s="584"/>
      <c r="F1" s="584"/>
      <c r="G1" s="584"/>
      <c r="H1" s="584"/>
      <c r="I1" s="584"/>
      <c r="J1" s="584"/>
      <c r="K1" s="584"/>
      <c r="L1" s="584"/>
      <c r="M1" s="584"/>
      <c r="N1" s="584"/>
      <c r="O1" s="584"/>
      <c r="P1" s="173"/>
      <c r="Q1" s="173"/>
      <c r="R1" s="173"/>
    </row>
    <row r="2" spans="1:18" ht="21.75">
      <c r="A2" s="584" t="s">
        <v>128</v>
      </c>
      <c r="B2" s="584"/>
      <c r="C2" s="584"/>
      <c r="D2" s="584"/>
      <c r="E2" s="584"/>
      <c r="F2" s="584"/>
      <c r="G2" s="584"/>
      <c r="H2" s="584"/>
      <c r="I2" s="584"/>
      <c r="J2" s="584"/>
      <c r="K2" s="584"/>
      <c r="L2" s="584"/>
      <c r="M2" s="584"/>
      <c r="N2" s="584"/>
      <c r="O2" s="584"/>
      <c r="P2" s="173"/>
      <c r="Q2" s="173"/>
      <c r="R2" s="173"/>
    </row>
    <row r="3" spans="1:18" ht="21.75">
      <c r="A3" s="584" t="s">
        <v>352</v>
      </c>
      <c r="B3" s="584"/>
      <c r="C3" s="584"/>
      <c r="D3" s="584"/>
      <c r="E3" s="584"/>
      <c r="F3" s="584"/>
      <c r="G3" s="584"/>
      <c r="H3" s="584"/>
      <c r="I3" s="584"/>
      <c r="J3" s="584"/>
      <c r="K3" s="584"/>
      <c r="L3" s="584"/>
      <c r="M3" s="584"/>
      <c r="N3" s="584"/>
      <c r="O3" s="584"/>
      <c r="P3" s="173"/>
      <c r="Q3" s="173"/>
      <c r="R3" s="173"/>
    </row>
    <row r="4" spans="1:18" ht="21.75">
      <c r="B4" s="53"/>
      <c r="C4" s="53"/>
      <c r="D4" s="53"/>
      <c r="E4" s="53"/>
      <c r="F4" s="53"/>
      <c r="G4" s="53"/>
      <c r="H4" s="53"/>
      <c r="I4" s="53"/>
      <c r="J4" s="53"/>
      <c r="K4" s="53"/>
      <c r="L4" s="53"/>
      <c r="M4" s="53"/>
      <c r="N4" s="53"/>
      <c r="O4" s="53"/>
      <c r="P4" s="173"/>
      <c r="Q4" s="173"/>
      <c r="R4" s="173"/>
    </row>
    <row r="5" spans="1:18" ht="21.75">
      <c r="B5" s="53"/>
      <c r="C5" s="53"/>
      <c r="D5" s="53"/>
      <c r="E5" s="53"/>
      <c r="F5" s="53"/>
      <c r="G5" s="53"/>
      <c r="H5" s="53"/>
      <c r="I5" s="53"/>
      <c r="J5" s="53"/>
      <c r="K5" s="53"/>
      <c r="L5" s="53"/>
      <c r="M5" s="53"/>
      <c r="N5" s="53"/>
      <c r="O5" s="53"/>
      <c r="P5" s="173"/>
      <c r="Q5" s="173"/>
      <c r="R5" s="173"/>
    </row>
    <row r="6" spans="1:18" s="177" customFormat="1" ht="21.75">
      <c r="A6" s="174" t="s">
        <v>359</v>
      </c>
      <c r="B6" s="175" t="s">
        <v>131</v>
      </c>
      <c r="C6" s="176"/>
      <c r="D6" s="176"/>
      <c r="E6" s="176"/>
      <c r="F6" s="176"/>
      <c r="G6" s="176"/>
      <c r="H6" s="176"/>
      <c r="I6" s="176"/>
      <c r="J6" s="176"/>
      <c r="K6" s="176"/>
    </row>
    <row r="7" spans="1:18" s="269" customFormat="1" ht="21.75">
      <c r="B7" s="270"/>
      <c r="C7" s="433" t="s">
        <v>27</v>
      </c>
      <c r="D7" s="271"/>
      <c r="E7" s="589" t="s">
        <v>50</v>
      </c>
      <c r="F7" s="589"/>
      <c r="G7" s="589"/>
      <c r="H7" s="271"/>
      <c r="I7" s="589" t="s">
        <v>51</v>
      </c>
      <c r="J7" s="589"/>
      <c r="K7" s="589"/>
      <c r="L7" s="403"/>
      <c r="M7" s="589" t="s">
        <v>205</v>
      </c>
      <c r="N7" s="589"/>
      <c r="O7" s="589"/>
    </row>
    <row r="8" spans="1:18">
      <c r="B8" s="178"/>
      <c r="C8" s="114"/>
      <c r="D8" s="114"/>
      <c r="E8" s="112" t="s">
        <v>320</v>
      </c>
      <c r="F8" s="179"/>
      <c r="G8" s="112" t="s">
        <v>289</v>
      </c>
      <c r="H8" s="179"/>
      <c r="I8" s="112" t="s">
        <v>320</v>
      </c>
      <c r="J8" s="179"/>
      <c r="K8" s="112" t="s">
        <v>289</v>
      </c>
      <c r="M8" s="112" t="s">
        <v>320</v>
      </c>
      <c r="N8" s="179"/>
      <c r="O8" s="112" t="s">
        <v>289</v>
      </c>
    </row>
    <row r="9" spans="1:18">
      <c r="B9" s="180" t="s">
        <v>304</v>
      </c>
      <c r="C9" s="9" t="s">
        <v>285</v>
      </c>
      <c r="D9" s="9"/>
      <c r="E9" s="179">
        <v>188</v>
      </c>
      <c r="F9" s="181"/>
      <c r="G9" s="179">
        <v>188</v>
      </c>
      <c r="H9" s="179"/>
      <c r="I9" s="179">
        <v>188</v>
      </c>
      <c r="J9" s="181"/>
      <c r="K9" s="179">
        <v>188</v>
      </c>
      <c r="L9" s="114"/>
      <c r="M9" s="179">
        <v>132</v>
      </c>
      <c r="N9" s="181"/>
      <c r="O9" s="179">
        <v>145</v>
      </c>
    </row>
    <row r="10" spans="1:18">
      <c r="B10" s="180" t="s">
        <v>173</v>
      </c>
      <c r="C10" s="9" t="s">
        <v>65</v>
      </c>
      <c r="D10" s="9"/>
      <c r="E10" s="179" t="s">
        <v>160</v>
      </c>
      <c r="F10" s="177"/>
      <c r="G10" s="179" t="s">
        <v>160</v>
      </c>
      <c r="H10" s="9"/>
      <c r="I10" s="179" t="s">
        <v>160</v>
      </c>
      <c r="J10" s="177"/>
      <c r="K10" s="179" t="s">
        <v>160</v>
      </c>
      <c r="M10" s="179" t="s">
        <v>160</v>
      </c>
      <c r="N10" s="177"/>
      <c r="O10" s="179" t="s">
        <v>160</v>
      </c>
    </row>
    <row r="11" spans="1:18">
      <c r="B11" s="180" t="s">
        <v>174</v>
      </c>
      <c r="C11" s="9" t="s">
        <v>65</v>
      </c>
      <c r="D11" s="9"/>
      <c r="E11" s="179" t="s">
        <v>160</v>
      </c>
      <c r="F11" s="177"/>
      <c r="G11" s="179" t="s">
        <v>160</v>
      </c>
      <c r="H11" s="9"/>
      <c r="I11" s="179" t="s">
        <v>160</v>
      </c>
      <c r="J11" s="177"/>
      <c r="K11" s="179" t="s">
        <v>160</v>
      </c>
      <c r="M11" s="179" t="s">
        <v>160</v>
      </c>
      <c r="N11" s="177"/>
      <c r="O11" s="179" t="s">
        <v>160</v>
      </c>
    </row>
    <row r="12" spans="1:18" s="26" customFormat="1">
      <c r="B12" s="27" t="s">
        <v>256</v>
      </c>
      <c r="C12" s="28" t="s">
        <v>65</v>
      </c>
      <c r="D12" s="28"/>
      <c r="E12" s="29" t="s">
        <v>160</v>
      </c>
      <c r="F12" s="30"/>
      <c r="G12" s="29" t="s">
        <v>160</v>
      </c>
      <c r="H12" s="28"/>
      <c r="I12" s="29" t="s">
        <v>160</v>
      </c>
      <c r="J12" s="30"/>
      <c r="K12" s="29" t="s">
        <v>160</v>
      </c>
      <c r="M12" s="29" t="s">
        <v>160</v>
      </c>
      <c r="N12" s="30"/>
      <c r="O12" s="29" t="s">
        <v>160</v>
      </c>
    </row>
    <row r="13" spans="1:18" s="26" customFormat="1">
      <c r="B13" s="27" t="s">
        <v>257</v>
      </c>
      <c r="C13" s="28" t="s">
        <v>65</v>
      </c>
      <c r="D13" s="28"/>
      <c r="E13" s="29" t="s">
        <v>160</v>
      </c>
      <c r="F13" s="30"/>
      <c r="G13" s="29" t="s">
        <v>160</v>
      </c>
      <c r="H13" s="28"/>
      <c r="I13" s="29" t="s">
        <v>160</v>
      </c>
      <c r="J13" s="30"/>
      <c r="K13" s="29" t="s">
        <v>160</v>
      </c>
      <c r="M13" s="29" t="s">
        <v>160</v>
      </c>
      <c r="N13" s="30"/>
      <c r="O13" s="29" t="s">
        <v>160</v>
      </c>
    </row>
    <row r="14" spans="1:18" s="26" customFormat="1">
      <c r="B14" s="27" t="s">
        <v>258</v>
      </c>
      <c r="C14" s="28" t="s">
        <v>65</v>
      </c>
      <c r="D14" s="28"/>
      <c r="E14" s="29" t="s">
        <v>160</v>
      </c>
      <c r="F14" s="30"/>
      <c r="G14" s="29" t="s">
        <v>160</v>
      </c>
      <c r="H14" s="28"/>
      <c r="I14" s="29" t="s">
        <v>160</v>
      </c>
      <c r="J14" s="30"/>
      <c r="K14" s="29" t="s">
        <v>160</v>
      </c>
      <c r="M14" s="29" t="s">
        <v>160</v>
      </c>
      <c r="N14" s="30"/>
      <c r="O14" s="29" t="s">
        <v>160</v>
      </c>
    </row>
    <row r="16" spans="1:18">
      <c r="B16" s="595"/>
      <c r="C16" s="595"/>
      <c r="E16" s="597"/>
      <c r="F16" s="597"/>
      <c r="G16" s="597"/>
      <c r="H16" s="11"/>
      <c r="I16" s="597"/>
      <c r="J16" s="597"/>
      <c r="K16" s="597"/>
    </row>
    <row r="17" spans="2:13" s="26" customFormat="1" ht="21.75">
      <c r="B17" s="596" t="s">
        <v>265</v>
      </c>
      <c r="C17" s="596"/>
      <c r="D17" s="596"/>
      <c r="E17" s="596"/>
      <c r="F17" s="596"/>
      <c r="G17" s="596"/>
      <c r="H17" s="596"/>
      <c r="I17" s="596"/>
      <c r="J17" s="596"/>
      <c r="K17" s="596"/>
    </row>
    <row r="18" spans="2:13" s="26" customFormat="1" ht="21.75">
      <c r="B18" s="228"/>
      <c r="C18" s="228"/>
      <c r="D18" s="228"/>
      <c r="E18" s="228"/>
      <c r="F18" s="228"/>
      <c r="G18" s="228"/>
      <c r="H18" s="228"/>
      <c r="I18" s="228"/>
      <c r="J18" s="228"/>
      <c r="K18" s="228"/>
    </row>
    <row r="19" spans="2:13" ht="21.75">
      <c r="B19" s="182" t="s">
        <v>175</v>
      </c>
      <c r="C19" s="594" t="s">
        <v>46</v>
      </c>
      <c r="D19" s="594"/>
      <c r="E19" s="594"/>
      <c r="F19" s="594"/>
      <c r="G19" s="594"/>
      <c r="I19" s="594" t="s">
        <v>47</v>
      </c>
      <c r="J19" s="594"/>
      <c r="K19" s="594"/>
      <c r="L19" s="594"/>
      <c r="M19" s="594"/>
    </row>
    <row r="20" spans="2:13">
      <c r="B20" s="182" t="s">
        <v>50</v>
      </c>
      <c r="E20" s="9" t="s">
        <v>158</v>
      </c>
      <c r="K20" s="9" t="s">
        <v>158</v>
      </c>
    </row>
    <row r="21" spans="2:13">
      <c r="B21" s="182" t="s">
        <v>51</v>
      </c>
      <c r="E21" s="9" t="s">
        <v>158</v>
      </c>
      <c r="K21" s="9" t="s">
        <v>158</v>
      </c>
    </row>
    <row r="22" spans="2:13">
      <c r="B22" s="182" t="s">
        <v>53</v>
      </c>
      <c r="E22" s="9" t="s">
        <v>158</v>
      </c>
      <c r="K22" s="9" t="s">
        <v>158</v>
      </c>
    </row>
    <row r="23" spans="2:13" ht="22.5">
      <c r="B23" s="182" t="s">
        <v>52</v>
      </c>
      <c r="C23" s="458"/>
      <c r="E23" s="9" t="s">
        <v>158</v>
      </c>
      <c r="K23" s="9" t="s">
        <v>158</v>
      </c>
    </row>
    <row r="24" spans="2:13">
      <c r="B24" s="182" t="s">
        <v>54</v>
      </c>
      <c r="E24" s="9" t="s">
        <v>158</v>
      </c>
      <c r="K24" s="9" t="s">
        <v>158</v>
      </c>
    </row>
    <row r="25" spans="2:13" ht="22.5">
      <c r="B25" s="182" t="s">
        <v>52</v>
      </c>
      <c r="C25" s="458"/>
      <c r="E25" s="9" t="s">
        <v>158</v>
      </c>
      <c r="K25" s="9" t="s">
        <v>158</v>
      </c>
    </row>
    <row r="26" spans="2:13">
      <c r="K26" s="9"/>
    </row>
    <row r="27" spans="2:13" s="26" customFormat="1" ht="21.75">
      <c r="B27" s="596" t="s">
        <v>266</v>
      </c>
      <c r="C27" s="596"/>
      <c r="D27" s="596"/>
      <c r="E27" s="596"/>
      <c r="F27" s="596"/>
      <c r="G27" s="596"/>
      <c r="H27" s="596"/>
      <c r="I27" s="596"/>
      <c r="J27" s="596"/>
      <c r="K27" s="596"/>
    </row>
    <row r="28" spans="2:13" ht="21.75">
      <c r="B28" s="183"/>
      <c r="C28" s="183"/>
      <c r="D28" s="183"/>
      <c r="E28" s="183"/>
      <c r="F28" s="183"/>
      <c r="G28" s="183"/>
      <c r="H28" s="183"/>
      <c r="I28" s="183"/>
      <c r="J28" s="183"/>
      <c r="K28" s="183"/>
    </row>
    <row r="29" spans="2:13" ht="21.75">
      <c r="B29" s="182" t="s">
        <v>175</v>
      </c>
      <c r="C29" s="594" t="s">
        <v>48</v>
      </c>
      <c r="D29" s="594"/>
      <c r="E29" s="594"/>
      <c r="F29" s="594"/>
      <c r="G29" s="594"/>
      <c r="I29" s="594" t="s">
        <v>58</v>
      </c>
      <c r="J29" s="594"/>
      <c r="K29" s="594"/>
      <c r="L29" s="594"/>
      <c r="M29" s="594"/>
    </row>
    <row r="30" spans="2:13">
      <c r="B30" s="496" t="s">
        <v>159</v>
      </c>
      <c r="E30" s="9" t="s">
        <v>158</v>
      </c>
      <c r="K30" s="9" t="s">
        <v>158</v>
      </c>
    </row>
    <row r="31" spans="2:13">
      <c r="B31" s="497" t="s">
        <v>50</v>
      </c>
      <c r="E31" s="9" t="s">
        <v>158</v>
      </c>
      <c r="K31" s="9" t="s">
        <v>158</v>
      </c>
    </row>
    <row r="32" spans="2:13">
      <c r="B32" s="497" t="s">
        <v>51</v>
      </c>
      <c r="E32" s="9" t="s">
        <v>158</v>
      </c>
      <c r="K32" s="9" t="s">
        <v>158</v>
      </c>
    </row>
    <row r="33" spans="1:15">
      <c r="B33" s="497" t="s">
        <v>55</v>
      </c>
      <c r="E33" s="9" t="s">
        <v>158</v>
      </c>
      <c r="K33" s="9" t="s">
        <v>158</v>
      </c>
    </row>
    <row r="34" spans="1:15" ht="40.5">
      <c r="B34" s="497" t="s">
        <v>52</v>
      </c>
      <c r="E34" s="9" t="s">
        <v>158</v>
      </c>
      <c r="K34" s="9" t="s">
        <v>158</v>
      </c>
    </row>
    <row r="35" spans="1:15">
      <c r="B35" s="497" t="s">
        <v>56</v>
      </c>
      <c r="E35" s="9" t="s">
        <v>158</v>
      </c>
      <c r="K35" s="9" t="s">
        <v>158</v>
      </c>
    </row>
    <row r="36" spans="1:15" ht="40.5">
      <c r="B36" s="497" t="s">
        <v>52</v>
      </c>
      <c r="E36" s="9" t="s">
        <v>158</v>
      </c>
      <c r="K36" s="9" t="s">
        <v>158</v>
      </c>
    </row>
    <row r="38" spans="1:15" ht="21.75">
      <c r="A38" s="184" t="s">
        <v>358</v>
      </c>
      <c r="B38" s="32" t="s">
        <v>169</v>
      </c>
    </row>
    <row r="39" spans="1:15">
      <c r="B39" s="595" t="s">
        <v>176</v>
      </c>
      <c r="C39" s="595"/>
      <c r="D39" s="595"/>
      <c r="E39" s="595"/>
      <c r="F39" s="595"/>
      <c r="G39" s="595"/>
      <c r="H39" s="595"/>
      <c r="I39" s="595"/>
      <c r="J39" s="595"/>
      <c r="K39" s="595"/>
      <c r="L39" s="595"/>
      <c r="M39" s="595"/>
      <c r="N39" s="595"/>
      <c r="O39" s="595"/>
    </row>
    <row r="40" spans="1:15">
      <c r="B40" s="185"/>
      <c r="C40" s="185"/>
      <c r="D40" s="185"/>
      <c r="E40" s="185"/>
      <c r="F40" s="185"/>
      <c r="G40" s="185"/>
      <c r="H40" s="185"/>
      <c r="I40" s="185"/>
      <c r="J40" s="185"/>
      <c r="K40" s="185"/>
      <c r="L40" s="185"/>
      <c r="M40" s="185"/>
      <c r="N40" s="185"/>
      <c r="O40" s="185"/>
    </row>
    <row r="41" spans="1:15">
      <c r="B41" s="185"/>
      <c r="C41" s="185"/>
      <c r="D41" s="185"/>
      <c r="E41" s="185"/>
      <c r="F41" s="185"/>
      <c r="G41" s="185"/>
      <c r="H41" s="185"/>
      <c r="I41" s="185"/>
      <c r="J41" s="185"/>
      <c r="K41" s="185"/>
      <c r="L41" s="185"/>
      <c r="M41" s="185"/>
      <c r="N41" s="185"/>
      <c r="O41" s="185"/>
    </row>
    <row r="42" spans="1:15">
      <c r="B42" s="185"/>
      <c r="C42" s="185"/>
      <c r="D42" s="185"/>
      <c r="E42" s="185"/>
      <c r="F42" s="185"/>
      <c r="G42" s="185"/>
      <c r="H42" s="185"/>
      <c r="I42" s="185"/>
      <c r="J42" s="185"/>
      <c r="K42" s="185"/>
      <c r="L42" s="185"/>
      <c r="M42" s="185"/>
      <c r="N42" s="185"/>
      <c r="O42" s="185"/>
    </row>
    <row r="43" spans="1:15" ht="24">
      <c r="A43" s="580">
        <v>4</v>
      </c>
      <c r="B43" s="580"/>
      <c r="C43" s="580"/>
      <c r="D43" s="580"/>
      <c r="E43" s="580"/>
      <c r="F43" s="580"/>
      <c r="G43" s="580"/>
      <c r="H43" s="580"/>
      <c r="I43" s="580"/>
      <c r="J43" s="580"/>
      <c r="K43" s="580"/>
      <c r="L43" s="580"/>
      <c r="M43" s="580"/>
      <c r="N43" s="580"/>
      <c r="O43" s="580"/>
    </row>
  </sheetData>
  <mergeCells count="17">
    <mergeCell ref="A3:O3"/>
    <mergeCell ref="A2:O2"/>
    <mergeCell ref="A1:O1"/>
    <mergeCell ref="I19:M19"/>
    <mergeCell ref="E7:G7"/>
    <mergeCell ref="I7:K7"/>
    <mergeCell ref="M7:O7"/>
    <mergeCell ref="C29:G29"/>
    <mergeCell ref="I29:M29"/>
    <mergeCell ref="A43:O43"/>
    <mergeCell ref="B16:C16"/>
    <mergeCell ref="B39:O39"/>
    <mergeCell ref="B17:K17"/>
    <mergeCell ref="B27:K27"/>
    <mergeCell ref="E16:G16"/>
    <mergeCell ref="I16:K16"/>
    <mergeCell ref="C19:G19"/>
  </mergeCells>
  <printOptions horizontalCentered="1"/>
  <pageMargins left="0.55118110236220474" right="0.82677165354330717" top="0.47244094488188981" bottom="0.47244094488188981" header="0.31496062992125984" footer="0.31496062992125984"/>
  <pageSetup paperSize="9" scale="84" orientation="portrait" r:id="rId1"/>
  <colBreaks count="1" manualBreakCount="1">
    <brk id="15" max="39" man="1"/>
  </colBreaks>
</worksheet>
</file>

<file path=xl/worksheets/sheet4.xml><?xml version="1.0" encoding="utf-8"?>
<worksheet xmlns="http://schemas.openxmlformats.org/spreadsheetml/2006/main" xmlns:r="http://schemas.openxmlformats.org/officeDocument/2006/relationships">
  <dimension ref="A1:AA33"/>
  <sheetViews>
    <sheetView rightToLeft="1" tabSelected="1" view="pageBreakPreview" zoomScaleSheetLayoutView="100" workbookViewId="0">
      <selection activeCell="K36" sqref="K36"/>
    </sheetView>
  </sheetViews>
  <sheetFormatPr defaultRowHeight="21.75"/>
  <cols>
    <col min="1" max="1" width="2.42578125" style="100" customWidth="1"/>
    <col min="2" max="2" width="18.85546875" style="236" customWidth="1"/>
    <col min="3" max="3" width="1.140625" style="100" customWidth="1"/>
    <col min="4" max="4" width="12.140625" style="100" customWidth="1"/>
    <col min="5" max="5" width="1.140625" style="100" customWidth="1"/>
    <col min="6" max="6" width="12.140625" style="100" customWidth="1"/>
    <col min="7" max="7" width="1.140625" style="100" customWidth="1"/>
    <col min="8" max="8" width="12.140625" style="100" customWidth="1"/>
    <col min="9" max="9" width="1.140625" style="100" customWidth="1"/>
    <col min="10" max="10" width="13.5703125" style="100" customWidth="1"/>
    <col min="11" max="11" width="1.140625" style="100" customWidth="1"/>
    <col min="12" max="12" width="10.28515625" style="100" customWidth="1"/>
    <col min="13" max="13" width="1.140625" style="100" customWidth="1"/>
    <col min="14" max="14" width="10.28515625" style="100" customWidth="1"/>
    <col min="15" max="15" width="1.140625" style="100" customWidth="1"/>
    <col min="16" max="16" width="13" style="100" customWidth="1"/>
    <col min="17" max="17" width="1.140625" style="100" customWidth="1"/>
    <col min="18" max="18" width="9.5703125" style="100" bestFit="1" customWidth="1"/>
    <col min="19" max="19" width="1.140625" style="100" customWidth="1"/>
    <col min="20" max="20" width="12.42578125" style="100" customWidth="1"/>
    <col min="21" max="21" width="1.140625" style="100" customWidth="1"/>
    <col min="22" max="22" width="12.7109375" style="100" bestFit="1" customWidth="1"/>
    <col min="23" max="23" width="1.140625" style="100" customWidth="1"/>
    <col min="24" max="24" width="9.5703125" style="100" bestFit="1" customWidth="1"/>
    <col min="25" max="25" width="1.140625" style="100" customWidth="1"/>
    <col min="26" max="26" width="12.42578125" style="100" customWidth="1"/>
    <col min="27" max="16384" width="9.140625" style="100"/>
  </cols>
  <sheetData>
    <row r="1" spans="1:26">
      <c r="A1" s="602" t="s">
        <v>290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row>
    <row r="2" spans="1:26">
      <c r="A2" s="602" t="s">
        <v>128</v>
      </c>
      <c r="B2" s="602"/>
      <c r="C2" s="602"/>
      <c r="D2" s="602"/>
      <c r="E2" s="602"/>
      <c r="F2" s="602"/>
      <c r="G2" s="602"/>
      <c r="H2" s="602"/>
      <c r="I2" s="602"/>
      <c r="J2" s="602"/>
      <c r="K2" s="602"/>
      <c r="L2" s="602"/>
      <c r="M2" s="602"/>
      <c r="N2" s="602"/>
      <c r="O2" s="602"/>
      <c r="P2" s="602"/>
      <c r="Q2" s="602"/>
      <c r="R2" s="602"/>
      <c r="S2" s="602"/>
      <c r="T2" s="602"/>
      <c r="U2" s="602"/>
      <c r="V2" s="602"/>
      <c r="W2" s="602"/>
      <c r="X2" s="602"/>
      <c r="Y2" s="602"/>
      <c r="Z2" s="602"/>
    </row>
    <row r="3" spans="1:26">
      <c r="A3" s="602" t="s">
        <v>351</v>
      </c>
      <c r="B3" s="602"/>
      <c r="C3" s="602"/>
      <c r="D3" s="602"/>
      <c r="E3" s="602"/>
      <c r="F3" s="602"/>
      <c r="G3" s="602"/>
      <c r="H3" s="602"/>
      <c r="I3" s="602"/>
      <c r="J3" s="602"/>
      <c r="K3" s="602"/>
      <c r="L3" s="602"/>
      <c r="M3" s="602"/>
      <c r="N3" s="602"/>
      <c r="O3" s="602"/>
      <c r="P3" s="602"/>
      <c r="Q3" s="602"/>
      <c r="R3" s="602"/>
      <c r="S3" s="602"/>
      <c r="T3" s="602"/>
      <c r="U3" s="602"/>
      <c r="V3" s="602"/>
      <c r="W3" s="602"/>
      <c r="X3" s="602"/>
      <c r="Y3" s="602"/>
      <c r="Z3" s="602"/>
    </row>
    <row r="4" spans="1:26">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row>
    <row r="6" spans="1:26">
      <c r="B6" s="469" t="s">
        <v>360</v>
      </c>
      <c r="C6" s="162"/>
      <c r="D6" s="162"/>
      <c r="E6" s="162"/>
      <c r="F6" s="162"/>
      <c r="G6" s="162"/>
      <c r="H6" s="162"/>
      <c r="I6" s="162"/>
    </row>
    <row r="7" spans="1:26">
      <c r="B7" s="401"/>
      <c r="C7" s="162"/>
      <c r="D7" s="162"/>
      <c r="E7" s="162"/>
      <c r="F7" s="162"/>
      <c r="G7" s="162"/>
      <c r="H7" s="162"/>
      <c r="I7" s="162"/>
    </row>
    <row r="8" spans="1:26" s="236" customFormat="1" ht="22.5" thickBot="1">
      <c r="A8" s="235"/>
      <c r="B8" s="162"/>
      <c r="D8" s="603" t="s">
        <v>337</v>
      </c>
      <c r="E8" s="603"/>
      <c r="F8" s="603"/>
      <c r="G8" s="603"/>
      <c r="H8" s="603"/>
      <c r="I8" s="415"/>
      <c r="J8" s="603" t="s">
        <v>334</v>
      </c>
      <c r="K8" s="603"/>
      <c r="L8" s="603"/>
      <c r="M8" s="603"/>
      <c r="N8" s="603"/>
      <c r="O8" s="283"/>
      <c r="P8" s="603" t="s">
        <v>336</v>
      </c>
      <c r="Q8" s="603"/>
      <c r="R8" s="603"/>
      <c r="S8" s="603"/>
      <c r="T8" s="603"/>
      <c r="U8" s="281"/>
      <c r="V8" s="603" t="s">
        <v>335</v>
      </c>
      <c r="W8" s="603"/>
      <c r="X8" s="603"/>
      <c r="Y8" s="603"/>
      <c r="Z8" s="603"/>
    </row>
    <row r="9" spans="1:26" ht="21.75" customHeight="1">
      <c r="A9" s="163"/>
      <c r="B9" s="162"/>
      <c r="D9" s="600" t="s">
        <v>210</v>
      </c>
      <c r="E9" s="164"/>
      <c r="F9" s="606" t="s">
        <v>207</v>
      </c>
      <c r="G9" s="606"/>
      <c r="H9" s="606"/>
      <c r="I9" s="234"/>
      <c r="J9" s="400" t="s">
        <v>170</v>
      </c>
      <c r="K9" s="164"/>
      <c r="L9" s="606" t="s">
        <v>207</v>
      </c>
      <c r="M9" s="606"/>
      <c r="N9" s="606"/>
      <c r="O9" s="234"/>
      <c r="P9" s="400" t="s">
        <v>170</v>
      </c>
      <c r="Q9" s="234"/>
      <c r="R9" s="604" t="s">
        <v>207</v>
      </c>
      <c r="S9" s="604"/>
      <c r="T9" s="604"/>
      <c r="U9" s="605"/>
      <c r="V9" s="400" t="s">
        <v>170</v>
      </c>
      <c r="W9" s="164"/>
      <c r="X9" s="606" t="s">
        <v>207</v>
      </c>
      <c r="Y9" s="606"/>
      <c r="Z9" s="606"/>
    </row>
    <row r="10" spans="1:26" s="167" customFormat="1">
      <c r="A10" s="165"/>
      <c r="B10" s="166"/>
      <c r="D10" s="601"/>
      <c r="E10" s="168"/>
      <c r="F10" s="277" t="s">
        <v>340</v>
      </c>
      <c r="G10" s="168"/>
      <c r="H10" s="277" t="s">
        <v>339</v>
      </c>
      <c r="I10" s="416"/>
      <c r="J10" s="169" t="s">
        <v>253</v>
      </c>
      <c r="K10" s="168"/>
      <c r="L10" s="277" t="s">
        <v>338</v>
      </c>
      <c r="M10" s="278"/>
      <c r="N10" s="277" t="s">
        <v>326</v>
      </c>
      <c r="O10" s="168"/>
      <c r="P10" s="169" t="s">
        <v>253</v>
      </c>
      <c r="Q10" s="282"/>
      <c r="R10" s="277" t="s">
        <v>294</v>
      </c>
      <c r="S10" s="278"/>
      <c r="T10" s="277" t="s">
        <v>295</v>
      </c>
      <c r="U10" s="282"/>
      <c r="V10" s="169" t="s">
        <v>253</v>
      </c>
      <c r="W10" s="168"/>
      <c r="X10" s="169" t="s">
        <v>277</v>
      </c>
      <c r="Y10" s="168"/>
      <c r="Z10" s="170" t="s">
        <v>278</v>
      </c>
    </row>
    <row r="11" spans="1:26" s="25" customFormat="1" ht="27" customHeight="1">
      <c r="A11" s="279"/>
      <c r="B11" s="280"/>
      <c r="D11" s="25" t="s">
        <v>98</v>
      </c>
      <c r="F11" s="25" t="s">
        <v>98</v>
      </c>
      <c r="H11" s="25" t="s">
        <v>98</v>
      </c>
      <c r="I11" s="18"/>
      <c r="J11" s="25" t="s">
        <v>98</v>
      </c>
      <c r="L11" s="25" t="s">
        <v>98</v>
      </c>
      <c r="N11" s="25" t="s">
        <v>98</v>
      </c>
      <c r="P11" s="25" t="s">
        <v>98</v>
      </c>
      <c r="R11" s="25" t="s">
        <v>98</v>
      </c>
      <c r="T11" s="25" t="s">
        <v>98</v>
      </c>
      <c r="V11" s="25" t="s">
        <v>98</v>
      </c>
      <c r="X11" s="25" t="s">
        <v>98</v>
      </c>
      <c r="Z11" s="25" t="s">
        <v>98</v>
      </c>
    </row>
    <row r="12" spans="1:26" s="24" customFormat="1" ht="27" customHeight="1">
      <c r="B12" s="495" t="s">
        <v>305</v>
      </c>
      <c r="D12" s="25">
        <v>133318</v>
      </c>
      <c r="F12" s="25">
        <v>133318</v>
      </c>
      <c r="H12" s="25">
        <v>117965</v>
      </c>
      <c r="I12" s="18"/>
      <c r="J12" s="25">
        <v>117443</v>
      </c>
      <c r="L12" s="25">
        <v>135863</v>
      </c>
      <c r="M12" s="25"/>
      <c r="N12" s="25">
        <v>95873</v>
      </c>
      <c r="P12" s="130">
        <v>84285</v>
      </c>
      <c r="R12" s="25">
        <v>80721</v>
      </c>
      <c r="T12" s="25">
        <v>50709</v>
      </c>
      <c r="V12" s="130">
        <v>44450</v>
      </c>
      <c r="X12" s="25">
        <v>20439</v>
      </c>
      <c r="Z12" s="25">
        <v>39170</v>
      </c>
    </row>
    <row r="13" spans="1:26" s="24" customFormat="1" ht="27" customHeight="1">
      <c r="B13" s="495" t="s">
        <v>137</v>
      </c>
      <c r="D13" s="25">
        <v>-88174</v>
      </c>
      <c r="F13" s="25">
        <v>-88174</v>
      </c>
      <c r="H13" s="25">
        <v>-85564</v>
      </c>
      <c r="I13" s="18"/>
      <c r="J13" s="25">
        <v>-79025</v>
      </c>
      <c r="L13" s="25">
        <v>-98970</v>
      </c>
      <c r="M13" s="25"/>
      <c r="N13" s="25">
        <v>-71611</v>
      </c>
      <c r="P13" s="25">
        <v>-53939</v>
      </c>
      <c r="R13" s="25">
        <v>-55354</v>
      </c>
      <c r="T13" s="25">
        <v>-36458</v>
      </c>
      <c r="V13" s="25">
        <v>-29687</v>
      </c>
      <c r="X13" s="25">
        <v>-14465</v>
      </c>
      <c r="Z13" s="25">
        <v>-24609</v>
      </c>
    </row>
    <row r="14" spans="1:26" s="24" customFormat="1" ht="27" customHeight="1">
      <c r="B14" s="495" t="s">
        <v>73</v>
      </c>
      <c r="D14" s="25">
        <v>34549</v>
      </c>
      <c r="F14" s="25">
        <v>34549</v>
      </c>
      <c r="H14" s="25">
        <v>24890</v>
      </c>
      <c r="I14" s="18"/>
      <c r="J14" s="25">
        <v>33188</v>
      </c>
      <c r="L14" s="25">
        <v>31440</v>
      </c>
      <c r="M14" s="25"/>
      <c r="N14" s="25">
        <v>22546</v>
      </c>
      <c r="P14" s="25">
        <v>26840</v>
      </c>
      <c r="R14" s="25">
        <v>24032</v>
      </c>
      <c r="T14" s="25">
        <v>11720</v>
      </c>
      <c r="V14" s="25">
        <v>14110</v>
      </c>
      <c r="X14" s="25">
        <v>4250</v>
      </c>
      <c r="Z14" s="25">
        <v>7653</v>
      </c>
    </row>
    <row r="15" spans="1:26" s="24" customFormat="1" ht="27" customHeight="1">
      <c r="B15" s="495" t="s">
        <v>76</v>
      </c>
      <c r="D15" s="18">
        <v>24309</v>
      </c>
      <c r="E15" s="171"/>
      <c r="F15" s="18">
        <v>24309</v>
      </c>
      <c r="G15" s="171"/>
      <c r="H15" s="18">
        <v>12733</v>
      </c>
      <c r="I15" s="18"/>
      <c r="J15" s="25">
        <v>27235</v>
      </c>
      <c r="L15" s="25">
        <v>23036</v>
      </c>
      <c r="M15" s="25"/>
      <c r="N15" s="25">
        <v>15690</v>
      </c>
      <c r="P15" s="18">
        <v>18484</v>
      </c>
      <c r="Q15" s="171"/>
      <c r="R15" s="18">
        <v>18205</v>
      </c>
      <c r="S15" s="171"/>
      <c r="T15" s="18">
        <v>3463</v>
      </c>
      <c r="U15" s="171"/>
      <c r="V15" s="18">
        <v>6597</v>
      </c>
      <c r="W15" s="171"/>
      <c r="X15" s="18">
        <v>1941</v>
      </c>
      <c r="Y15" s="171"/>
      <c r="Z15" s="18">
        <v>1537</v>
      </c>
    </row>
    <row r="16" spans="1:26">
      <c r="I16" s="102"/>
    </row>
    <row r="20" spans="1:27" hidden="1">
      <c r="B20" s="272" t="s">
        <v>208</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row>
    <row r="23" spans="1:27" ht="22.5" hidden="1" customHeight="1">
      <c r="A23" s="598" t="s">
        <v>349</v>
      </c>
      <c r="B23" s="598"/>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row>
    <row r="24" spans="1:27" ht="21.75" hidden="1" customHeight="1">
      <c r="A24" s="464"/>
      <c r="B24" s="465"/>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row>
    <row r="25" spans="1:27" ht="22.5" hidden="1" customHeight="1">
      <c r="A25" s="598" t="s">
        <v>348</v>
      </c>
      <c r="B25" s="598"/>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row>
    <row r="33" spans="1:27">
      <c r="A33" s="599">
        <v>5</v>
      </c>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row>
  </sheetData>
  <mergeCells count="15">
    <mergeCell ref="A23:AA23"/>
    <mergeCell ref="A33:AA33"/>
    <mergeCell ref="D9:D10"/>
    <mergeCell ref="A1:Z1"/>
    <mergeCell ref="A2:Z2"/>
    <mergeCell ref="A3:Z3"/>
    <mergeCell ref="V8:Z8"/>
    <mergeCell ref="D8:H8"/>
    <mergeCell ref="R9:U9"/>
    <mergeCell ref="X9:Z9"/>
    <mergeCell ref="F9:H9"/>
    <mergeCell ref="L9:N9"/>
    <mergeCell ref="P8:T8"/>
    <mergeCell ref="J8:N8"/>
    <mergeCell ref="A25:AA25"/>
  </mergeCells>
  <printOptions horizontalCentered="1"/>
  <pageMargins left="0.23622047244094491" right="0.35433070866141736" top="0.43307086614173229" bottom="0.51181102362204722"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dimension ref="A1:V31"/>
  <sheetViews>
    <sheetView rightToLeft="1" tabSelected="1" view="pageBreakPreview" topLeftCell="A19" zoomScaleSheetLayoutView="100" workbookViewId="0">
      <selection activeCell="K36" sqref="K36"/>
    </sheetView>
  </sheetViews>
  <sheetFormatPr defaultRowHeight="21.75"/>
  <cols>
    <col min="1" max="1" width="27.28515625" style="152" bestFit="1" customWidth="1"/>
    <col min="2" max="2" width="2.140625" style="152" customWidth="1"/>
    <col min="3" max="3" width="10.28515625" style="152" customWidth="1"/>
    <col min="4" max="4" width="2.140625" style="152" customWidth="1"/>
    <col min="5" max="5" width="12.7109375" style="152" bestFit="1" customWidth="1"/>
    <col min="6" max="6" width="1.140625" style="152" customWidth="1"/>
    <col min="7" max="7" width="10.85546875" style="152" bestFit="1" customWidth="1"/>
    <col min="8" max="8" width="1.140625" style="152" customWidth="1"/>
    <col min="9" max="9" width="11.28515625" style="152" customWidth="1"/>
    <col min="10" max="10" width="1.140625" style="152" customWidth="1"/>
    <col min="11" max="11" width="12.5703125" style="152" customWidth="1"/>
    <col min="12" max="12" width="4" style="152" customWidth="1"/>
    <col min="13" max="13" width="12.7109375" style="152" bestFit="1" customWidth="1"/>
    <col min="14" max="14" width="1.85546875" style="152" customWidth="1"/>
    <col min="15" max="15" width="12.42578125" style="152" customWidth="1"/>
    <col min="16" max="16" width="1.42578125" style="152" customWidth="1"/>
    <col min="17" max="17" width="12.7109375" style="152" bestFit="1" customWidth="1"/>
    <col min="18" max="18" width="1.7109375" style="152" customWidth="1"/>
    <col min="19" max="19" width="11.42578125" style="152" customWidth="1"/>
    <col min="20" max="22" width="0" style="152" hidden="1" customWidth="1"/>
    <col min="23" max="16384" width="9.140625" style="152"/>
  </cols>
  <sheetData>
    <row r="1" spans="1:22">
      <c r="A1" s="602" t="s">
        <v>290</v>
      </c>
      <c r="B1" s="602"/>
      <c r="C1" s="602"/>
      <c r="D1" s="602"/>
      <c r="E1" s="602"/>
      <c r="F1" s="602"/>
      <c r="G1" s="602"/>
      <c r="H1" s="602"/>
      <c r="I1" s="602"/>
      <c r="J1" s="602"/>
      <c r="K1" s="602"/>
      <c r="L1" s="602"/>
      <c r="M1" s="602"/>
      <c r="N1" s="602"/>
      <c r="O1" s="602"/>
      <c r="P1" s="602"/>
      <c r="Q1" s="602"/>
      <c r="R1" s="602"/>
      <c r="S1" s="602"/>
    </row>
    <row r="2" spans="1:22">
      <c r="A2" s="602" t="s">
        <v>128</v>
      </c>
      <c r="B2" s="602"/>
      <c r="C2" s="602"/>
      <c r="D2" s="602"/>
      <c r="E2" s="602"/>
      <c r="F2" s="602"/>
      <c r="G2" s="602"/>
      <c r="H2" s="602"/>
      <c r="I2" s="602"/>
      <c r="J2" s="602"/>
      <c r="K2" s="602"/>
      <c r="L2" s="602"/>
      <c r="M2" s="602"/>
      <c r="N2" s="602"/>
      <c r="O2" s="602"/>
      <c r="P2" s="602"/>
      <c r="Q2" s="602"/>
      <c r="R2" s="602"/>
      <c r="S2" s="602"/>
    </row>
    <row r="3" spans="1:22">
      <c r="A3" s="602" t="s">
        <v>352</v>
      </c>
      <c r="B3" s="602"/>
      <c r="C3" s="602"/>
      <c r="D3" s="602"/>
      <c r="E3" s="602"/>
      <c r="F3" s="602"/>
      <c r="G3" s="602"/>
      <c r="H3" s="602"/>
      <c r="I3" s="602"/>
      <c r="J3" s="602"/>
      <c r="K3" s="602"/>
      <c r="L3" s="602"/>
      <c r="M3" s="602"/>
      <c r="N3" s="602"/>
      <c r="O3" s="602"/>
      <c r="P3" s="602"/>
      <c r="Q3" s="602"/>
      <c r="R3" s="602"/>
      <c r="S3" s="602"/>
    </row>
    <row r="4" spans="1:22">
      <c r="A4" s="233"/>
      <c r="B4" s="233"/>
      <c r="C4" s="233"/>
      <c r="D4" s="233"/>
      <c r="E4" s="233"/>
      <c r="F4" s="233"/>
      <c r="G4" s="233"/>
      <c r="H4" s="233"/>
      <c r="I4" s="233"/>
      <c r="J4" s="233"/>
      <c r="K4" s="233"/>
      <c r="L4" s="233"/>
      <c r="M4" s="233"/>
      <c r="N4" s="233"/>
      <c r="O4" s="233"/>
      <c r="P4" s="233"/>
      <c r="Q4" s="233"/>
      <c r="R4" s="233"/>
      <c r="S4" s="233"/>
    </row>
    <row r="5" spans="1:22">
      <c r="A5" s="273"/>
      <c r="B5" s="154"/>
      <c r="C5" s="154"/>
      <c r="D5" s="154"/>
      <c r="E5" s="155"/>
      <c r="F5" s="155"/>
      <c r="G5" s="155"/>
      <c r="H5" s="155"/>
      <c r="I5" s="155"/>
      <c r="J5" s="155"/>
      <c r="K5" s="155"/>
      <c r="L5" s="155"/>
      <c r="M5" s="155"/>
      <c r="N5" s="155"/>
      <c r="O5" s="155"/>
      <c r="P5" s="155"/>
      <c r="Q5" s="155"/>
      <c r="R5" s="155"/>
      <c r="S5" s="155"/>
    </row>
    <row r="6" spans="1:22">
      <c r="A6" s="608" t="s">
        <v>179</v>
      </c>
      <c r="B6" s="608"/>
      <c r="C6" s="608"/>
      <c r="D6" s="608"/>
      <c r="E6" s="608"/>
      <c r="F6" s="608"/>
      <c r="G6" s="608"/>
      <c r="H6" s="608"/>
      <c r="I6" s="608"/>
      <c r="J6" s="608"/>
      <c r="K6" s="608"/>
      <c r="L6" s="608"/>
      <c r="M6" s="608"/>
      <c r="N6" s="608"/>
      <c r="O6" s="608"/>
      <c r="P6" s="608"/>
      <c r="Q6" s="608"/>
      <c r="R6" s="156"/>
      <c r="S6" s="156"/>
    </row>
    <row r="7" spans="1:22" s="157" customFormat="1" ht="8.25" customHeight="1">
      <c r="A7" s="609" t="s">
        <v>43</v>
      </c>
      <c r="B7" s="229"/>
      <c r="C7" s="611" t="s">
        <v>209</v>
      </c>
      <c r="D7" s="230"/>
      <c r="E7" s="609" t="s">
        <v>320</v>
      </c>
      <c r="F7" s="609"/>
      <c r="G7" s="609"/>
      <c r="H7" s="609"/>
      <c r="I7" s="609"/>
      <c r="J7" s="609"/>
      <c r="K7" s="609"/>
      <c r="L7" s="229"/>
      <c r="M7" s="609" t="s">
        <v>289</v>
      </c>
      <c r="N7" s="609"/>
      <c r="O7" s="609"/>
      <c r="P7" s="609"/>
      <c r="Q7" s="609"/>
      <c r="R7" s="609"/>
      <c r="S7" s="609"/>
    </row>
    <row r="8" spans="1:22" s="157" customFormat="1" ht="8.25" customHeight="1">
      <c r="A8" s="609"/>
      <c r="B8" s="229"/>
      <c r="C8" s="611"/>
      <c r="D8" s="230"/>
      <c r="E8" s="609"/>
      <c r="F8" s="609"/>
      <c r="G8" s="609"/>
      <c r="H8" s="609"/>
      <c r="I8" s="609"/>
      <c r="J8" s="609"/>
      <c r="K8" s="609"/>
      <c r="L8" s="229"/>
      <c r="M8" s="609" t="s">
        <v>45</v>
      </c>
      <c r="N8" s="609"/>
      <c r="O8" s="609"/>
      <c r="P8" s="609"/>
      <c r="Q8" s="609"/>
      <c r="R8" s="609"/>
      <c r="S8" s="609"/>
    </row>
    <row r="9" spans="1:22" s="157" customFormat="1" ht="8.25" customHeight="1">
      <c r="A9" s="609"/>
      <c r="B9" s="229"/>
      <c r="C9" s="611"/>
      <c r="D9" s="230"/>
      <c r="E9" s="610"/>
      <c r="F9" s="610"/>
      <c r="G9" s="610"/>
      <c r="H9" s="610"/>
      <c r="I9" s="610"/>
      <c r="J9" s="610"/>
      <c r="K9" s="610"/>
      <c r="L9" s="229"/>
      <c r="M9" s="610"/>
      <c r="N9" s="610"/>
      <c r="O9" s="610"/>
      <c r="P9" s="610"/>
      <c r="Q9" s="610"/>
      <c r="R9" s="610"/>
      <c r="S9" s="610"/>
    </row>
    <row r="10" spans="1:22" s="157" customFormat="1" ht="24.75" customHeight="1">
      <c r="A10" s="610"/>
      <c r="B10" s="229"/>
      <c r="C10" s="612"/>
      <c r="D10" s="230"/>
      <c r="E10" s="231" t="s">
        <v>288</v>
      </c>
      <c r="F10" s="232"/>
      <c r="G10" s="231" t="s">
        <v>42</v>
      </c>
      <c r="H10" s="232"/>
      <c r="I10" s="231" t="s">
        <v>14</v>
      </c>
      <c r="J10" s="232"/>
      <c r="K10" s="231" t="s">
        <v>70</v>
      </c>
      <c r="L10" s="232"/>
      <c r="M10" s="231" t="s">
        <v>17</v>
      </c>
      <c r="N10" s="232"/>
      <c r="O10" s="231" t="s">
        <v>42</v>
      </c>
      <c r="P10" s="232"/>
      <c r="Q10" s="231" t="s">
        <v>14</v>
      </c>
      <c r="R10" s="232"/>
      <c r="S10" s="231" t="s">
        <v>70</v>
      </c>
    </row>
    <row r="11" spans="1:22" s="157" customFormat="1" ht="24.75" customHeight="1">
      <c r="A11" s="285" t="s">
        <v>49</v>
      </c>
      <c r="B11" s="19"/>
      <c r="C11" s="158" t="s">
        <v>287</v>
      </c>
      <c r="D11" s="158"/>
      <c r="E11" s="160" t="s">
        <v>287</v>
      </c>
      <c r="F11" s="160"/>
      <c r="G11" s="160" t="s">
        <v>185</v>
      </c>
      <c r="H11" s="160"/>
      <c r="I11" s="160" t="s">
        <v>98</v>
      </c>
      <c r="J11" s="160"/>
      <c r="K11" s="160" t="s">
        <v>98</v>
      </c>
      <c r="L11" s="160"/>
      <c r="M11" s="160" t="s">
        <v>284</v>
      </c>
      <c r="N11" s="160"/>
      <c r="O11" s="160" t="s">
        <v>185</v>
      </c>
      <c r="P11" s="160"/>
      <c r="Q11" s="160" t="s">
        <v>98</v>
      </c>
      <c r="R11" s="160"/>
      <c r="S11" s="160" t="s">
        <v>98</v>
      </c>
      <c r="U11" s="448"/>
    </row>
    <row r="12" spans="1:22" s="157" customFormat="1" ht="24.75" customHeight="1">
      <c r="A12" s="491" t="s">
        <v>270</v>
      </c>
      <c r="B12" s="159"/>
      <c r="C12" s="20"/>
      <c r="D12" s="20"/>
      <c r="E12" s="21">
        <v>120000</v>
      </c>
      <c r="G12" s="21">
        <f>(I12*1000000)/(E12*1000)</f>
        <v>968.7</v>
      </c>
      <c r="I12" s="21">
        <v>116244</v>
      </c>
      <c r="K12" s="21">
        <v>40995</v>
      </c>
      <c r="L12" s="22"/>
      <c r="M12" s="21">
        <v>123500</v>
      </c>
      <c r="N12" s="22"/>
      <c r="O12" s="390">
        <f>(Q12*1000000)/(M12*1000)</f>
        <v>927.25506072874498</v>
      </c>
      <c r="P12" s="23"/>
      <c r="Q12" s="21">
        <v>114516</v>
      </c>
      <c r="R12" s="21"/>
      <c r="S12" s="21">
        <v>41588</v>
      </c>
      <c r="T12" s="447">
        <f>I12/Q12</f>
        <v>1.0150895944671487</v>
      </c>
      <c r="U12" s="449">
        <f>E12/M12</f>
        <v>0.97165991902834004</v>
      </c>
      <c r="V12" s="446">
        <f>G12/O12</f>
        <v>1.0446963743057738</v>
      </c>
    </row>
    <row r="13" spans="1:22" s="157" customFormat="1" ht="24.75" customHeight="1">
      <c r="A13" s="492" t="s">
        <v>269</v>
      </c>
      <c r="B13" s="20"/>
      <c r="C13" s="20"/>
      <c r="D13" s="20"/>
      <c r="E13" s="21">
        <v>5436</v>
      </c>
      <c r="G13" s="21">
        <f>(I13*1000000)/(E13*1000)</f>
        <v>2919.9779249448125</v>
      </c>
      <c r="I13" s="21">
        <v>15873</v>
      </c>
      <c r="K13" s="21">
        <v>1248</v>
      </c>
      <c r="L13" s="22"/>
      <c r="M13" s="21">
        <v>5479</v>
      </c>
      <c r="N13" s="22"/>
      <c r="O13" s="390">
        <f t="shared" ref="O13" si="0">(Q13*1000000)/(M13*1000)</f>
        <v>2846.5048366490237</v>
      </c>
      <c r="P13" s="23"/>
      <c r="Q13" s="21">
        <v>15596</v>
      </c>
      <c r="R13" s="21"/>
      <c r="S13" s="21">
        <v>2293</v>
      </c>
      <c r="T13" s="447">
        <f t="shared" ref="T13" si="1">I13/Q13</f>
        <v>1.0177609643498333</v>
      </c>
      <c r="U13" s="446">
        <f>E13/M13</f>
        <v>0.99215185252783356</v>
      </c>
      <c r="V13" s="446">
        <f>G13/O13</f>
        <v>1.0258116857381783</v>
      </c>
    </row>
    <row r="14" spans="1:22" s="392" customFormat="1" ht="24.75" customHeight="1">
      <c r="A14" s="493" t="s">
        <v>279</v>
      </c>
      <c r="B14" s="391"/>
      <c r="C14" s="391"/>
      <c r="D14" s="391"/>
      <c r="E14" s="323">
        <v>40</v>
      </c>
      <c r="G14" s="397">
        <v>348</v>
      </c>
      <c r="I14" s="323">
        <f>G14*E14/1000</f>
        <v>13.92</v>
      </c>
      <c r="K14" s="323">
        <v>10</v>
      </c>
      <c r="L14" s="393"/>
      <c r="M14" s="323">
        <v>32</v>
      </c>
      <c r="N14" s="393"/>
      <c r="O14" s="397">
        <v>348</v>
      </c>
      <c r="P14" s="323"/>
      <c r="Q14" s="323">
        <f>O14*M14/1000</f>
        <v>11.135999999999999</v>
      </c>
      <c r="R14" s="323"/>
      <c r="S14" s="323">
        <v>8</v>
      </c>
      <c r="T14" s="447">
        <f>I14/Q14</f>
        <v>1.25</v>
      </c>
      <c r="U14" s="446">
        <f>E14/M14</f>
        <v>1.25</v>
      </c>
      <c r="V14" s="446">
        <f t="shared" ref="V14" si="2">G14/O14</f>
        <v>1</v>
      </c>
    </row>
    <row r="15" spans="1:22" s="157" customFormat="1" ht="24.75" customHeight="1">
      <c r="A15" s="470" t="s">
        <v>57</v>
      </c>
      <c r="B15" s="19"/>
      <c r="C15" s="20"/>
      <c r="D15" s="20"/>
      <c r="E15" s="22"/>
      <c r="F15" s="22"/>
      <c r="G15" s="22"/>
      <c r="H15" s="23"/>
      <c r="I15" s="22"/>
      <c r="J15" s="22"/>
      <c r="K15" s="22"/>
      <c r="L15" s="22"/>
      <c r="M15" s="22"/>
      <c r="N15" s="22"/>
      <c r="O15" s="22"/>
      <c r="P15" s="23"/>
      <c r="Q15" s="22"/>
      <c r="R15" s="22"/>
      <c r="S15" s="22"/>
    </row>
    <row r="16" spans="1:22" s="157" customFormat="1" ht="24.75" customHeight="1">
      <c r="A16" s="491" t="s">
        <v>58</v>
      </c>
      <c r="B16" s="159"/>
      <c r="C16" s="20"/>
      <c r="D16" s="20"/>
      <c r="E16" s="21" t="s">
        <v>66</v>
      </c>
      <c r="F16" s="22"/>
      <c r="G16" s="21" t="s">
        <v>66</v>
      </c>
      <c r="H16" s="23"/>
      <c r="I16" s="21" t="s">
        <v>66</v>
      </c>
      <c r="J16" s="21"/>
      <c r="K16" s="21" t="s">
        <v>66</v>
      </c>
      <c r="L16" s="22"/>
      <c r="M16" s="21" t="s">
        <v>66</v>
      </c>
      <c r="N16" s="22"/>
      <c r="O16" s="21" t="s">
        <v>66</v>
      </c>
      <c r="P16" s="23"/>
      <c r="Q16" s="21" t="s">
        <v>66</v>
      </c>
      <c r="R16" s="21"/>
      <c r="S16" s="21" t="s">
        <v>66</v>
      </c>
    </row>
    <row r="17" spans="1:19" s="157" customFormat="1" ht="24.75" customHeight="1">
      <c r="A17" s="492" t="s">
        <v>59</v>
      </c>
      <c r="B17" s="20"/>
      <c r="C17" s="20"/>
      <c r="D17" s="20"/>
      <c r="E17" s="21" t="s">
        <v>66</v>
      </c>
      <c r="F17" s="22"/>
      <c r="G17" s="21" t="s">
        <v>66</v>
      </c>
      <c r="H17" s="23"/>
      <c r="I17" s="21" t="s">
        <v>66</v>
      </c>
      <c r="J17" s="21"/>
      <c r="K17" s="21" t="s">
        <v>66</v>
      </c>
      <c r="L17" s="22"/>
      <c r="M17" s="21" t="s">
        <v>66</v>
      </c>
      <c r="N17" s="22"/>
      <c r="O17" s="21" t="s">
        <v>66</v>
      </c>
      <c r="P17" s="23"/>
      <c r="Q17" s="21" t="s">
        <v>66</v>
      </c>
      <c r="R17" s="21"/>
      <c r="S17" s="21" t="s">
        <v>66</v>
      </c>
    </row>
    <row r="18" spans="1:19" s="157" customFormat="1" ht="24.75" customHeight="1">
      <c r="A18" s="492" t="s">
        <v>60</v>
      </c>
      <c r="B18" s="20"/>
      <c r="C18" s="20"/>
      <c r="D18" s="20"/>
      <c r="E18" s="21" t="s">
        <v>66</v>
      </c>
      <c r="F18" s="22"/>
      <c r="G18" s="21" t="s">
        <v>66</v>
      </c>
      <c r="H18" s="23"/>
      <c r="I18" s="21" t="s">
        <v>66</v>
      </c>
      <c r="J18" s="21"/>
      <c r="K18" s="21" t="s">
        <v>66</v>
      </c>
      <c r="L18" s="22"/>
      <c r="M18" s="21" t="s">
        <v>66</v>
      </c>
      <c r="N18" s="22"/>
      <c r="O18" s="21" t="s">
        <v>66</v>
      </c>
      <c r="P18" s="23"/>
      <c r="Q18" s="21" t="s">
        <v>66</v>
      </c>
      <c r="R18" s="21"/>
      <c r="S18" s="21" t="s">
        <v>66</v>
      </c>
    </row>
    <row r="19" spans="1:19" s="157" customFormat="1" ht="24.75" customHeight="1">
      <c r="A19" s="494"/>
      <c r="B19" s="20"/>
      <c r="C19" s="20"/>
      <c r="D19" s="20"/>
      <c r="E19" s="284"/>
      <c r="F19" s="22"/>
      <c r="G19" s="161"/>
      <c r="H19" s="23"/>
      <c r="I19" s="284"/>
      <c r="J19" s="22"/>
      <c r="K19" s="284"/>
      <c r="L19" s="22"/>
      <c r="M19" s="284"/>
      <c r="N19" s="22"/>
      <c r="O19" s="161"/>
      <c r="P19" s="23"/>
      <c r="Q19" s="284"/>
      <c r="R19" s="22"/>
      <c r="S19" s="284"/>
    </row>
    <row r="20" spans="1:19" s="157" customFormat="1" ht="24.75" customHeight="1">
      <c r="A20" s="494" t="s">
        <v>133</v>
      </c>
      <c r="B20" s="20"/>
      <c r="C20" s="20"/>
      <c r="D20" s="20"/>
      <c r="E20" s="331">
        <f>SUM(E12:E14)</f>
        <v>125476</v>
      </c>
      <c r="F20" s="331">
        <f t="shared" ref="F20:R20" si="3">SUM(F12:F14)</f>
        <v>0</v>
      </c>
      <c r="G20" s="334">
        <v>0</v>
      </c>
      <c r="H20" s="331">
        <f t="shared" si="3"/>
        <v>0</v>
      </c>
      <c r="I20" s="332">
        <f>SUM(I12:I14)</f>
        <v>132130.92000000001</v>
      </c>
      <c r="J20" s="332"/>
      <c r="K20" s="332">
        <f t="shared" si="3"/>
        <v>42253</v>
      </c>
      <c r="L20" s="331">
        <f t="shared" si="3"/>
        <v>0</v>
      </c>
      <c r="M20" s="331">
        <f t="shared" si="3"/>
        <v>129011</v>
      </c>
      <c r="N20" s="331">
        <f t="shared" si="3"/>
        <v>0</v>
      </c>
      <c r="O20" s="334">
        <v>0</v>
      </c>
      <c r="P20" s="331">
        <f t="shared" si="3"/>
        <v>0</v>
      </c>
      <c r="Q20" s="331">
        <f t="shared" si="3"/>
        <v>130123.136</v>
      </c>
      <c r="R20" s="331">
        <f t="shared" si="3"/>
        <v>0</v>
      </c>
      <c r="S20" s="331">
        <f>SUM(S12:S14)</f>
        <v>43889</v>
      </c>
    </row>
    <row r="21" spans="1:19" s="157" customFormat="1" ht="24.75" customHeight="1">
      <c r="A21" s="492" t="s">
        <v>132</v>
      </c>
      <c r="B21" s="20"/>
      <c r="C21" s="20"/>
      <c r="D21" s="20"/>
      <c r="E21" s="334">
        <v>0</v>
      </c>
      <c r="F21" s="331">
        <v>0</v>
      </c>
      <c r="G21" s="334">
        <v>0</v>
      </c>
      <c r="H21" s="290">
        <v>0</v>
      </c>
      <c r="I21" s="290">
        <v>6398</v>
      </c>
      <c r="J21" s="290"/>
      <c r="K21" s="290">
        <f>6398-2248</f>
        <v>4150</v>
      </c>
      <c r="L21" s="292"/>
      <c r="M21" s="334">
        <v>0</v>
      </c>
      <c r="N21" s="331">
        <v>0</v>
      </c>
      <c r="O21" s="334">
        <v>0</v>
      </c>
      <c r="P21" s="292"/>
      <c r="Q21" s="292">
        <v>5797</v>
      </c>
      <c r="R21" s="292"/>
      <c r="S21" s="292">
        <v>3857</v>
      </c>
    </row>
    <row r="22" spans="1:19" s="157" customFormat="1" ht="24.75" customHeight="1">
      <c r="A22" s="492" t="s">
        <v>180</v>
      </c>
      <c r="B22" s="20"/>
      <c r="C22" s="20"/>
      <c r="D22" s="20"/>
      <c r="E22" s="334">
        <v>0</v>
      </c>
      <c r="F22" s="290">
        <v>0</v>
      </c>
      <c r="G22" s="334">
        <v>0</v>
      </c>
      <c r="H22" s="290">
        <v>0</v>
      </c>
      <c r="I22" s="290">
        <v>-2246</v>
      </c>
      <c r="J22" s="290"/>
      <c r="K22" s="290">
        <v>-2246</v>
      </c>
      <c r="L22" s="292"/>
      <c r="M22" s="334">
        <v>0</v>
      </c>
      <c r="N22" s="292"/>
      <c r="O22" s="334">
        <v>0</v>
      </c>
      <c r="P22" s="292"/>
      <c r="Q22" s="291">
        <v>-2602</v>
      </c>
      <c r="R22" s="292"/>
      <c r="S22" s="291">
        <v>-2602</v>
      </c>
    </row>
    <row r="23" spans="1:19" s="157" customFormat="1" ht="24.75" customHeight="1" thickBot="1">
      <c r="A23" s="494" t="s">
        <v>181</v>
      </c>
      <c r="B23" s="457"/>
      <c r="C23" s="19"/>
      <c r="D23" s="19"/>
      <c r="E23" s="330">
        <f>SUM(E20:E22)</f>
        <v>125476</v>
      </c>
      <c r="F23" s="280"/>
      <c r="G23" s="333" t="s">
        <v>306</v>
      </c>
      <c r="H23" s="280"/>
      <c r="I23" s="330">
        <f>SUM(I20:I22)</f>
        <v>136282.92000000001</v>
      </c>
      <c r="J23" s="280"/>
      <c r="K23" s="330">
        <f>SUM(K20:K22)</f>
        <v>44157</v>
      </c>
      <c r="L23" s="280"/>
      <c r="M23" s="330">
        <f>SUM(M20:M22)</f>
        <v>129011</v>
      </c>
      <c r="N23" s="280"/>
      <c r="O23" s="333">
        <v>0</v>
      </c>
      <c r="P23" s="280"/>
      <c r="Q23" s="330">
        <f>SUM(Q20:Q22)</f>
        <v>133318.136</v>
      </c>
      <c r="R23" s="280"/>
      <c r="S23" s="330">
        <f>SUM(S20:S22)</f>
        <v>45144</v>
      </c>
    </row>
    <row r="24" spans="1:19" s="157" customFormat="1" ht="22.5" thickTop="1">
      <c r="A24" s="274"/>
      <c r="B24" s="20"/>
      <c r="C24" s="19"/>
      <c r="D24" s="19"/>
      <c r="E24" s="21"/>
      <c r="F24" s="22"/>
      <c r="G24" s="21"/>
      <c r="H24" s="22"/>
      <c r="I24" s="21"/>
      <c r="J24" s="21"/>
      <c r="K24" s="21"/>
      <c r="L24" s="22"/>
      <c r="M24" s="21"/>
      <c r="N24" s="22"/>
      <c r="O24" s="21"/>
      <c r="P24" s="22"/>
      <c r="Q24" s="21"/>
      <c r="R24" s="21"/>
      <c r="S24" s="21"/>
    </row>
    <row r="25" spans="1:19" s="157" customFormat="1" ht="22.5">
      <c r="A25" s="274"/>
      <c r="B25" s="457"/>
      <c r="C25" s="19"/>
      <c r="D25" s="19"/>
      <c r="E25" s="21"/>
      <c r="F25" s="22"/>
      <c r="G25" s="21"/>
      <c r="H25" s="22"/>
      <c r="I25" s="21"/>
      <c r="J25" s="21"/>
      <c r="K25" s="21"/>
      <c r="L25" s="22"/>
      <c r="M25" s="21"/>
      <c r="N25" s="22"/>
      <c r="O25" s="21"/>
      <c r="P25" s="22"/>
      <c r="Q25" s="21"/>
      <c r="R25" s="21"/>
      <c r="S25" s="21"/>
    </row>
    <row r="26" spans="1:19" s="157" customFormat="1">
      <c r="A26" s="274"/>
      <c r="B26" s="20"/>
      <c r="C26" s="19"/>
      <c r="D26" s="19"/>
      <c r="E26" s="21"/>
      <c r="F26" s="22"/>
      <c r="G26" s="21"/>
      <c r="H26" s="22"/>
      <c r="I26" s="21"/>
      <c r="J26" s="21"/>
      <c r="K26" s="21"/>
      <c r="L26" s="22"/>
      <c r="M26" s="21"/>
      <c r="N26" s="22"/>
      <c r="O26" s="21"/>
      <c r="P26" s="22"/>
      <c r="Q26" s="21"/>
      <c r="R26" s="21"/>
      <c r="S26" s="21"/>
    </row>
    <row r="27" spans="1:19">
      <c r="A27" s="607">
        <v>6</v>
      </c>
      <c r="B27" s="607"/>
      <c r="C27" s="607"/>
      <c r="D27" s="607"/>
      <c r="E27" s="607"/>
      <c r="F27" s="607"/>
      <c r="G27" s="607"/>
      <c r="H27" s="607"/>
      <c r="I27" s="607"/>
      <c r="J27" s="607"/>
      <c r="K27" s="607"/>
      <c r="L27" s="607"/>
      <c r="M27" s="607"/>
      <c r="N27" s="607"/>
      <c r="O27" s="607"/>
      <c r="P27" s="607"/>
      <c r="Q27" s="607"/>
      <c r="R27" s="607"/>
      <c r="S27" s="607"/>
    </row>
    <row r="28" spans="1:19">
      <c r="A28" s="155"/>
      <c r="B28" s="155"/>
      <c r="C28" s="155"/>
      <c r="D28" s="155"/>
      <c r="E28" s="155"/>
      <c r="F28" s="155"/>
      <c r="G28" s="155"/>
      <c r="H28" s="155"/>
      <c r="I28" s="155"/>
      <c r="J28" s="155"/>
      <c r="K28" s="155"/>
      <c r="L28" s="155"/>
      <c r="M28" s="155"/>
      <c r="N28" s="155"/>
      <c r="O28" s="155"/>
      <c r="P28" s="155"/>
      <c r="Q28" s="155"/>
      <c r="R28" s="155"/>
      <c r="S28" s="155"/>
    </row>
    <row r="29" spans="1:19">
      <c r="A29" s="153"/>
      <c r="B29" s="153"/>
      <c r="C29" s="153"/>
      <c r="D29" s="153"/>
      <c r="E29" s="153"/>
      <c r="F29" s="153"/>
      <c r="G29" s="153"/>
      <c r="H29" s="153"/>
      <c r="I29" s="153"/>
      <c r="J29" s="153"/>
      <c r="K29" s="153"/>
      <c r="L29" s="153"/>
      <c r="M29" s="153"/>
      <c r="N29" s="153"/>
      <c r="O29" s="153"/>
      <c r="P29" s="153"/>
      <c r="Q29" s="153"/>
      <c r="R29" s="153"/>
      <c r="S29" s="153"/>
    </row>
    <row r="30" spans="1:19">
      <c r="A30" s="153"/>
      <c r="B30" s="153"/>
      <c r="C30" s="153"/>
      <c r="D30" s="153"/>
      <c r="E30" s="153"/>
      <c r="F30" s="153"/>
      <c r="G30" s="153"/>
      <c r="H30" s="153"/>
      <c r="I30" s="153"/>
      <c r="J30" s="153"/>
      <c r="K30" s="153"/>
      <c r="L30" s="153"/>
      <c r="M30" s="153"/>
      <c r="N30" s="153"/>
      <c r="O30" s="153"/>
      <c r="P30" s="153"/>
      <c r="Q30" s="153"/>
      <c r="R30" s="153"/>
      <c r="S30" s="153"/>
    </row>
    <row r="31" spans="1:19">
      <c r="A31" s="153"/>
      <c r="B31" s="153"/>
      <c r="C31" s="153"/>
      <c r="D31" s="153"/>
      <c r="E31" s="153"/>
      <c r="F31" s="153"/>
      <c r="G31" s="153"/>
      <c r="H31" s="153"/>
      <c r="I31" s="153"/>
      <c r="J31" s="153"/>
      <c r="K31" s="153"/>
      <c r="L31" s="153"/>
      <c r="M31" s="153"/>
      <c r="N31" s="153"/>
      <c r="O31" s="153"/>
      <c r="P31" s="153"/>
      <c r="Q31" s="153"/>
      <c r="R31" s="153"/>
      <c r="S31" s="153"/>
    </row>
  </sheetData>
  <mergeCells count="9">
    <mergeCell ref="A27:S27"/>
    <mergeCell ref="A1:S1"/>
    <mergeCell ref="A2:S2"/>
    <mergeCell ref="A3:S3"/>
    <mergeCell ref="A6:Q6"/>
    <mergeCell ref="A7:A10"/>
    <mergeCell ref="C7:C10"/>
    <mergeCell ref="E7:K9"/>
    <mergeCell ref="M7:S9"/>
  </mergeCells>
  <printOptions horizontalCentered="1"/>
  <pageMargins left="0.39370078740157483" right="0.39370078740157483" top="0.48" bottom="0.19685039370078741" header="0" footer="0"/>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N32"/>
  <sheetViews>
    <sheetView rightToLeft="1" tabSelected="1" view="pageBreakPreview" topLeftCell="A22" zoomScale="110" zoomScaleSheetLayoutView="110" workbookViewId="0">
      <selection activeCell="K36" sqref="K36"/>
    </sheetView>
  </sheetViews>
  <sheetFormatPr defaultRowHeight="21.75"/>
  <cols>
    <col min="1" max="1" width="1.7109375" style="146" customWidth="1"/>
    <col min="2" max="2" width="40.7109375" style="146" customWidth="1"/>
    <col min="3" max="3" width="2.28515625" style="151" customWidth="1"/>
    <col min="4" max="4" width="14.85546875" style="146" customWidth="1"/>
    <col min="5" max="5" width="1.7109375" style="146" customWidth="1"/>
    <col min="6" max="6" width="14.42578125" style="146" customWidth="1"/>
    <col min="7" max="7" width="2.140625" style="146" customWidth="1"/>
    <col min="8" max="8" width="14.42578125" style="146" customWidth="1"/>
    <col min="9" max="9" width="7.28515625" style="146" customWidth="1"/>
    <col min="10" max="16384" width="9.140625" style="146"/>
  </cols>
  <sheetData>
    <row r="1" spans="1:248">
      <c r="A1" s="602" t="s">
        <v>290</v>
      </c>
      <c r="B1" s="602"/>
      <c r="C1" s="602"/>
      <c r="D1" s="602"/>
      <c r="E1" s="602"/>
      <c r="F1" s="602"/>
      <c r="G1" s="602"/>
      <c r="H1" s="602"/>
      <c r="I1" s="602"/>
      <c r="J1" s="145"/>
      <c r="K1" s="145"/>
      <c r="L1" s="145"/>
      <c r="M1" s="145"/>
      <c r="N1" s="145"/>
      <c r="O1" s="145"/>
      <c r="P1" s="145"/>
      <c r="Q1" s="602"/>
      <c r="R1" s="602"/>
      <c r="S1" s="602"/>
      <c r="T1" s="602"/>
      <c r="U1" s="602"/>
      <c r="V1" s="602"/>
      <c r="W1" s="602"/>
      <c r="X1" s="602"/>
      <c r="Y1" s="602"/>
      <c r="Z1" s="602"/>
      <c r="AA1" s="602"/>
      <c r="AB1" s="602"/>
      <c r="AC1" s="602"/>
      <c r="AD1" s="602"/>
      <c r="AE1" s="602"/>
      <c r="AF1" s="602"/>
      <c r="AG1" s="602" t="s">
        <v>61</v>
      </c>
      <c r="AH1" s="602"/>
      <c r="AI1" s="602"/>
      <c r="AJ1" s="602"/>
      <c r="AK1" s="602"/>
      <c r="AL1" s="602"/>
      <c r="AM1" s="602"/>
      <c r="AN1" s="602"/>
      <c r="AO1" s="602" t="s">
        <v>61</v>
      </c>
      <c r="AP1" s="602"/>
      <c r="AQ1" s="602"/>
      <c r="AR1" s="602"/>
      <c r="AS1" s="602"/>
      <c r="AT1" s="602"/>
      <c r="AU1" s="602"/>
      <c r="AV1" s="602"/>
      <c r="AW1" s="602" t="s">
        <v>61</v>
      </c>
      <c r="AX1" s="602"/>
      <c r="AY1" s="602"/>
      <c r="AZ1" s="602"/>
      <c r="BA1" s="602"/>
      <c r="BB1" s="602"/>
      <c r="BC1" s="602"/>
      <c r="BD1" s="602"/>
      <c r="BE1" s="602" t="s">
        <v>61</v>
      </c>
      <c r="BF1" s="602"/>
      <c r="BG1" s="602"/>
      <c r="BH1" s="602"/>
      <c r="BI1" s="602"/>
      <c r="BJ1" s="602"/>
      <c r="BK1" s="602"/>
      <c r="BL1" s="602"/>
      <c r="BM1" s="602" t="s">
        <v>61</v>
      </c>
      <c r="BN1" s="602"/>
      <c r="BO1" s="602"/>
      <c r="BP1" s="602"/>
      <c r="BQ1" s="602"/>
      <c r="BR1" s="602"/>
      <c r="BS1" s="602"/>
      <c r="BT1" s="602"/>
      <c r="BU1" s="602" t="s">
        <v>61</v>
      </c>
      <c r="BV1" s="602"/>
      <c r="BW1" s="602"/>
      <c r="BX1" s="602"/>
      <c r="BY1" s="602"/>
      <c r="BZ1" s="602"/>
      <c r="CA1" s="602"/>
      <c r="CB1" s="602"/>
      <c r="CC1" s="602" t="s">
        <v>61</v>
      </c>
      <c r="CD1" s="602"/>
      <c r="CE1" s="602"/>
      <c r="CF1" s="602"/>
      <c r="CG1" s="602"/>
      <c r="CH1" s="602"/>
      <c r="CI1" s="602"/>
      <c r="CJ1" s="602"/>
      <c r="CK1" s="602" t="s">
        <v>61</v>
      </c>
      <c r="CL1" s="602"/>
      <c r="CM1" s="602"/>
      <c r="CN1" s="602"/>
      <c r="CO1" s="602"/>
      <c r="CP1" s="602"/>
      <c r="CQ1" s="602"/>
      <c r="CR1" s="602"/>
      <c r="CS1" s="602" t="s">
        <v>61</v>
      </c>
      <c r="CT1" s="602"/>
      <c r="CU1" s="602"/>
      <c r="CV1" s="602"/>
      <c r="CW1" s="602"/>
      <c r="CX1" s="602"/>
      <c r="CY1" s="602"/>
      <c r="CZ1" s="602"/>
      <c r="DA1" s="602" t="s">
        <v>61</v>
      </c>
      <c r="DB1" s="602"/>
      <c r="DC1" s="602"/>
      <c r="DD1" s="602"/>
      <c r="DE1" s="602"/>
      <c r="DF1" s="602"/>
      <c r="DG1" s="602"/>
      <c r="DH1" s="602"/>
      <c r="DI1" s="602" t="s">
        <v>61</v>
      </c>
      <c r="DJ1" s="602"/>
      <c r="DK1" s="602"/>
      <c r="DL1" s="602"/>
      <c r="DM1" s="602"/>
      <c r="DN1" s="602"/>
      <c r="DO1" s="602"/>
      <c r="DP1" s="602"/>
      <c r="DQ1" s="602" t="s">
        <v>61</v>
      </c>
      <c r="DR1" s="602"/>
      <c r="DS1" s="602"/>
      <c r="DT1" s="602"/>
      <c r="DU1" s="602"/>
      <c r="DV1" s="602"/>
      <c r="DW1" s="602"/>
      <c r="DX1" s="602"/>
      <c r="DY1" s="602" t="s">
        <v>61</v>
      </c>
      <c r="DZ1" s="602"/>
      <c r="EA1" s="602"/>
      <c r="EB1" s="602"/>
      <c r="EC1" s="602"/>
      <c r="ED1" s="602"/>
      <c r="EE1" s="602"/>
      <c r="EF1" s="602"/>
      <c r="EG1" s="602" t="s">
        <v>61</v>
      </c>
      <c r="EH1" s="602"/>
      <c r="EI1" s="602"/>
      <c r="EJ1" s="602"/>
      <c r="EK1" s="602"/>
      <c r="EL1" s="602"/>
      <c r="EM1" s="602"/>
      <c r="EN1" s="602"/>
      <c r="EO1" s="602" t="s">
        <v>61</v>
      </c>
      <c r="EP1" s="602"/>
      <c r="EQ1" s="602"/>
      <c r="ER1" s="602"/>
      <c r="ES1" s="602"/>
      <c r="ET1" s="602"/>
      <c r="EU1" s="602"/>
      <c r="EV1" s="602"/>
      <c r="EW1" s="602" t="s">
        <v>61</v>
      </c>
      <c r="EX1" s="602"/>
      <c r="EY1" s="602"/>
      <c r="EZ1" s="602"/>
      <c r="FA1" s="602"/>
      <c r="FB1" s="602"/>
      <c r="FC1" s="602"/>
      <c r="FD1" s="602"/>
      <c r="FE1" s="602" t="s">
        <v>61</v>
      </c>
      <c r="FF1" s="602"/>
      <c r="FG1" s="602"/>
      <c r="FH1" s="602"/>
      <c r="FI1" s="602"/>
      <c r="FJ1" s="602"/>
      <c r="FK1" s="602"/>
      <c r="FL1" s="602"/>
      <c r="FM1" s="602" t="s">
        <v>61</v>
      </c>
      <c r="FN1" s="602"/>
      <c r="FO1" s="602"/>
      <c r="FP1" s="602"/>
      <c r="FQ1" s="602"/>
      <c r="FR1" s="602"/>
      <c r="FS1" s="602"/>
      <c r="FT1" s="602"/>
      <c r="FU1" s="602" t="s">
        <v>61</v>
      </c>
      <c r="FV1" s="602"/>
      <c r="FW1" s="602"/>
      <c r="FX1" s="602"/>
      <c r="FY1" s="602"/>
      <c r="FZ1" s="602"/>
      <c r="GA1" s="602"/>
      <c r="GB1" s="602"/>
      <c r="GC1" s="602" t="s">
        <v>61</v>
      </c>
      <c r="GD1" s="602"/>
      <c r="GE1" s="602"/>
      <c r="GF1" s="602"/>
      <c r="GG1" s="602"/>
      <c r="GH1" s="602"/>
      <c r="GI1" s="602"/>
      <c r="GJ1" s="602"/>
      <c r="GK1" s="602" t="s">
        <v>61</v>
      </c>
      <c r="GL1" s="602"/>
      <c r="GM1" s="602"/>
      <c r="GN1" s="602"/>
      <c r="GO1" s="602"/>
      <c r="GP1" s="602"/>
      <c r="GQ1" s="602"/>
      <c r="GR1" s="602"/>
      <c r="GS1" s="602" t="s">
        <v>61</v>
      </c>
      <c r="GT1" s="602"/>
      <c r="GU1" s="602"/>
      <c r="GV1" s="602"/>
      <c r="GW1" s="602"/>
      <c r="GX1" s="602"/>
      <c r="GY1" s="602"/>
      <c r="GZ1" s="602"/>
      <c r="HA1" s="602" t="s">
        <v>61</v>
      </c>
      <c r="HB1" s="602"/>
      <c r="HC1" s="602"/>
      <c r="HD1" s="602"/>
      <c r="HE1" s="602"/>
      <c r="HF1" s="602"/>
      <c r="HG1" s="602"/>
      <c r="HH1" s="602"/>
      <c r="HI1" s="602" t="s">
        <v>61</v>
      </c>
      <c r="HJ1" s="602"/>
      <c r="HK1" s="602"/>
      <c r="HL1" s="602"/>
      <c r="HM1" s="602"/>
      <c r="HN1" s="602"/>
      <c r="HO1" s="602"/>
      <c r="HP1" s="602"/>
      <c r="HQ1" s="602" t="s">
        <v>61</v>
      </c>
      <c r="HR1" s="602"/>
      <c r="HS1" s="602"/>
      <c r="HT1" s="602"/>
      <c r="HU1" s="602"/>
      <c r="HV1" s="602"/>
      <c r="HW1" s="602"/>
      <c r="HX1" s="602"/>
      <c r="HY1" s="602" t="s">
        <v>61</v>
      </c>
      <c r="HZ1" s="602"/>
      <c r="IA1" s="602"/>
      <c r="IB1" s="602"/>
      <c r="IC1" s="602"/>
      <c r="ID1" s="602"/>
      <c r="IE1" s="602"/>
      <c r="IF1" s="602"/>
      <c r="IG1" s="602" t="s">
        <v>61</v>
      </c>
      <c r="IH1" s="602"/>
      <c r="II1" s="602"/>
      <c r="IJ1" s="602"/>
      <c r="IK1" s="602"/>
      <c r="IL1" s="602"/>
      <c r="IM1" s="602"/>
      <c r="IN1" s="602"/>
    </row>
    <row r="2" spans="1:248">
      <c r="A2" s="602" t="s">
        <v>128</v>
      </c>
      <c r="B2" s="602"/>
      <c r="C2" s="602"/>
      <c r="D2" s="602"/>
      <c r="E2" s="602"/>
      <c r="F2" s="602"/>
      <c r="G2" s="602"/>
      <c r="H2" s="602"/>
      <c r="I2" s="602"/>
      <c r="J2" s="145"/>
      <c r="K2" s="145"/>
      <c r="L2" s="145"/>
      <c r="M2" s="145"/>
      <c r="N2" s="145"/>
      <c r="O2" s="145"/>
      <c r="P2" s="145"/>
      <c r="Q2" s="602"/>
      <c r="R2" s="602"/>
      <c r="S2" s="602"/>
      <c r="T2" s="602"/>
      <c r="U2" s="602"/>
      <c r="V2" s="602"/>
      <c r="W2" s="602"/>
      <c r="X2" s="602"/>
      <c r="Y2" s="602"/>
      <c r="Z2" s="602"/>
      <c r="AA2" s="602"/>
      <c r="AB2" s="602"/>
      <c r="AC2" s="602"/>
      <c r="AD2" s="602"/>
      <c r="AE2" s="602"/>
      <c r="AF2" s="602"/>
      <c r="AG2" s="602" t="s">
        <v>67</v>
      </c>
      <c r="AH2" s="602"/>
      <c r="AI2" s="602"/>
      <c r="AJ2" s="602"/>
      <c r="AK2" s="602"/>
      <c r="AL2" s="602"/>
      <c r="AM2" s="602"/>
      <c r="AN2" s="602"/>
      <c r="AO2" s="602" t="s">
        <v>67</v>
      </c>
      <c r="AP2" s="602"/>
      <c r="AQ2" s="602"/>
      <c r="AR2" s="602"/>
      <c r="AS2" s="602"/>
      <c r="AT2" s="602"/>
      <c r="AU2" s="602"/>
      <c r="AV2" s="602"/>
      <c r="AW2" s="602" t="s">
        <v>67</v>
      </c>
      <c r="AX2" s="602"/>
      <c r="AY2" s="602"/>
      <c r="AZ2" s="602"/>
      <c r="BA2" s="602"/>
      <c r="BB2" s="602"/>
      <c r="BC2" s="602"/>
      <c r="BD2" s="602"/>
      <c r="BE2" s="602" t="s">
        <v>67</v>
      </c>
      <c r="BF2" s="602"/>
      <c r="BG2" s="602"/>
      <c r="BH2" s="602"/>
      <c r="BI2" s="602"/>
      <c r="BJ2" s="602"/>
      <c r="BK2" s="602"/>
      <c r="BL2" s="602"/>
      <c r="BM2" s="602" t="s">
        <v>67</v>
      </c>
      <c r="BN2" s="602"/>
      <c r="BO2" s="602"/>
      <c r="BP2" s="602"/>
      <c r="BQ2" s="602"/>
      <c r="BR2" s="602"/>
      <c r="BS2" s="602"/>
      <c r="BT2" s="602"/>
      <c r="BU2" s="602" t="s">
        <v>67</v>
      </c>
      <c r="BV2" s="602"/>
      <c r="BW2" s="602"/>
      <c r="BX2" s="602"/>
      <c r="BY2" s="602"/>
      <c r="BZ2" s="602"/>
      <c r="CA2" s="602"/>
      <c r="CB2" s="602"/>
      <c r="CC2" s="602" t="s">
        <v>67</v>
      </c>
      <c r="CD2" s="602"/>
      <c r="CE2" s="602"/>
      <c r="CF2" s="602"/>
      <c r="CG2" s="602"/>
      <c r="CH2" s="602"/>
      <c r="CI2" s="602"/>
      <c r="CJ2" s="602"/>
      <c r="CK2" s="602" t="s">
        <v>67</v>
      </c>
      <c r="CL2" s="602"/>
      <c r="CM2" s="602"/>
      <c r="CN2" s="602"/>
      <c r="CO2" s="602"/>
      <c r="CP2" s="602"/>
      <c r="CQ2" s="602"/>
      <c r="CR2" s="602"/>
      <c r="CS2" s="602" t="s">
        <v>67</v>
      </c>
      <c r="CT2" s="602"/>
      <c r="CU2" s="602"/>
      <c r="CV2" s="602"/>
      <c r="CW2" s="602"/>
      <c r="CX2" s="602"/>
      <c r="CY2" s="602"/>
      <c r="CZ2" s="602"/>
      <c r="DA2" s="602" t="s">
        <v>67</v>
      </c>
      <c r="DB2" s="602"/>
      <c r="DC2" s="602"/>
      <c r="DD2" s="602"/>
      <c r="DE2" s="602"/>
      <c r="DF2" s="602"/>
      <c r="DG2" s="602"/>
      <c r="DH2" s="602"/>
      <c r="DI2" s="602" t="s">
        <v>67</v>
      </c>
      <c r="DJ2" s="602"/>
      <c r="DK2" s="602"/>
      <c r="DL2" s="602"/>
      <c r="DM2" s="602"/>
      <c r="DN2" s="602"/>
      <c r="DO2" s="602"/>
      <c r="DP2" s="602"/>
      <c r="DQ2" s="602" t="s">
        <v>67</v>
      </c>
      <c r="DR2" s="602"/>
      <c r="DS2" s="602"/>
      <c r="DT2" s="602"/>
      <c r="DU2" s="602"/>
      <c r="DV2" s="602"/>
      <c r="DW2" s="602"/>
      <c r="DX2" s="602"/>
      <c r="DY2" s="602" t="s">
        <v>67</v>
      </c>
      <c r="DZ2" s="602"/>
      <c r="EA2" s="602"/>
      <c r="EB2" s="602"/>
      <c r="EC2" s="602"/>
      <c r="ED2" s="602"/>
      <c r="EE2" s="602"/>
      <c r="EF2" s="602"/>
      <c r="EG2" s="602" t="s">
        <v>67</v>
      </c>
      <c r="EH2" s="602"/>
      <c r="EI2" s="602"/>
      <c r="EJ2" s="602"/>
      <c r="EK2" s="602"/>
      <c r="EL2" s="602"/>
      <c r="EM2" s="602"/>
      <c r="EN2" s="602"/>
      <c r="EO2" s="602" t="s">
        <v>67</v>
      </c>
      <c r="EP2" s="602"/>
      <c r="EQ2" s="602"/>
      <c r="ER2" s="602"/>
      <c r="ES2" s="602"/>
      <c r="ET2" s="602"/>
      <c r="EU2" s="602"/>
      <c r="EV2" s="602"/>
      <c r="EW2" s="602" t="s">
        <v>67</v>
      </c>
      <c r="EX2" s="602"/>
      <c r="EY2" s="602"/>
      <c r="EZ2" s="602"/>
      <c r="FA2" s="602"/>
      <c r="FB2" s="602"/>
      <c r="FC2" s="602"/>
      <c r="FD2" s="602"/>
      <c r="FE2" s="602" t="s">
        <v>67</v>
      </c>
      <c r="FF2" s="602"/>
      <c r="FG2" s="602"/>
      <c r="FH2" s="602"/>
      <c r="FI2" s="602"/>
      <c r="FJ2" s="602"/>
      <c r="FK2" s="602"/>
      <c r="FL2" s="602"/>
      <c r="FM2" s="602" t="s">
        <v>67</v>
      </c>
      <c r="FN2" s="602"/>
      <c r="FO2" s="602"/>
      <c r="FP2" s="602"/>
      <c r="FQ2" s="602"/>
      <c r="FR2" s="602"/>
      <c r="FS2" s="602"/>
      <c r="FT2" s="602"/>
      <c r="FU2" s="602" t="s">
        <v>67</v>
      </c>
      <c r="FV2" s="602"/>
      <c r="FW2" s="602"/>
      <c r="FX2" s="602"/>
      <c r="FY2" s="602"/>
      <c r="FZ2" s="602"/>
      <c r="GA2" s="602"/>
      <c r="GB2" s="602"/>
      <c r="GC2" s="602" t="s">
        <v>67</v>
      </c>
      <c r="GD2" s="602"/>
      <c r="GE2" s="602"/>
      <c r="GF2" s="602"/>
      <c r="GG2" s="602"/>
      <c r="GH2" s="602"/>
      <c r="GI2" s="602"/>
      <c r="GJ2" s="602"/>
      <c r="GK2" s="602" t="s">
        <v>67</v>
      </c>
      <c r="GL2" s="602"/>
      <c r="GM2" s="602"/>
      <c r="GN2" s="602"/>
      <c r="GO2" s="602"/>
      <c r="GP2" s="602"/>
      <c r="GQ2" s="602"/>
      <c r="GR2" s="602"/>
      <c r="GS2" s="602" t="s">
        <v>67</v>
      </c>
      <c r="GT2" s="602"/>
      <c r="GU2" s="602"/>
      <c r="GV2" s="602"/>
      <c r="GW2" s="602"/>
      <c r="GX2" s="602"/>
      <c r="GY2" s="602"/>
      <c r="GZ2" s="602"/>
      <c r="HA2" s="602" t="s">
        <v>67</v>
      </c>
      <c r="HB2" s="602"/>
      <c r="HC2" s="602"/>
      <c r="HD2" s="602"/>
      <c r="HE2" s="602"/>
      <c r="HF2" s="602"/>
      <c r="HG2" s="602"/>
      <c r="HH2" s="602"/>
      <c r="HI2" s="602" t="s">
        <v>67</v>
      </c>
      <c r="HJ2" s="602"/>
      <c r="HK2" s="602"/>
      <c r="HL2" s="602"/>
      <c r="HM2" s="602"/>
      <c r="HN2" s="602"/>
      <c r="HO2" s="602"/>
      <c r="HP2" s="602"/>
      <c r="HQ2" s="602" t="s">
        <v>67</v>
      </c>
      <c r="HR2" s="602"/>
      <c r="HS2" s="602"/>
      <c r="HT2" s="602"/>
      <c r="HU2" s="602"/>
      <c r="HV2" s="602"/>
      <c r="HW2" s="602"/>
      <c r="HX2" s="602"/>
      <c r="HY2" s="602" t="s">
        <v>67</v>
      </c>
      <c r="HZ2" s="602"/>
      <c r="IA2" s="602"/>
      <c r="IB2" s="602"/>
      <c r="IC2" s="602"/>
      <c r="ID2" s="602"/>
      <c r="IE2" s="602"/>
      <c r="IF2" s="602"/>
      <c r="IG2" s="602" t="s">
        <v>67</v>
      </c>
      <c r="IH2" s="602"/>
      <c r="II2" s="602"/>
      <c r="IJ2" s="602"/>
      <c r="IK2" s="602"/>
      <c r="IL2" s="602"/>
      <c r="IM2" s="602"/>
      <c r="IN2" s="602"/>
    </row>
    <row r="3" spans="1:248">
      <c r="A3" s="602" t="s">
        <v>351</v>
      </c>
      <c r="B3" s="602"/>
      <c r="C3" s="602"/>
      <c r="D3" s="602"/>
      <c r="E3" s="602"/>
      <c r="F3" s="602"/>
      <c r="G3" s="602"/>
      <c r="H3" s="602"/>
      <c r="I3" s="602"/>
      <c r="J3" s="145"/>
      <c r="K3" s="145"/>
      <c r="L3" s="145"/>
      <c r="M3" s="145"/>
      <c r="N3" s="145"/>
      <c r="O3" s="145"/>
      <c r="P3" s="145"/>
      <c r="Q3" s="602"/>
      <c r="R3" s="602"/>
      <c r="S3" s="602"/>
      <c r="T3" s="602"/>
      <c r="U3" s="602"/>
      <c r="V3" s="602"/>
      <c r="W3" s="602"/>
      <c r="X3" s="602"/>
      <c r="Y3" s="602"/>
      <c r="Z3" s="602"/>
      <c r="AA3" s="602"/>
      <c r="AB3" s="602"/>
      <c r="AC3" s="602"/>
      <c r="AD3" s="602"/>
      <c r="AE3" s="602"/>
      <c r="AF3" s="602"/>
      <c r="AG3" s="602" t="s">
        <v>62</v>
      </c>
      <c r="AH3" s="602"/>
      <c r="AI3" s="602"/>
      <c r="AJ3" s="602"/>
      <c r="AK3" s="602"/>
      <c r="AL3" s="602"/>
      <c r="AM3" s="602"/>
      <c r="AN3" s="602"/>
      <c r="AO3" s="602" t="s">
        <v>62</v>
      </c>
      <c r="AP3" s="602"/>
      <c r="AQ3" s="602"/>
      <c r="AR3" s="602"/>
      <c r="AS3" s="602"/>
      <c r="AT3" s="602"/>
      <c r="AU3" s="602"/>
      <c r="AV3" s="602"/>
      <c r="AW3" s="602" t="s">
        <v>62</v>
      </c>
      <c r="AX3" s="602"/>
      <c r="AY3" s="602"/>
      <c r="AZ3" s="602"/>
      <c r="BA3" s="602"/>
      <c r="BB3" s="602"/>
      <c r="BC3" s="602"/>
      <c r="BD3" s="602"/>
      <c r="BE3" s="602" t="s">
        <v>62</v>
      </c>
      <c r="BF3" s="602"/>
      <c r="BG3" s="602"/>
      <c r="BH3" s="602"/>
      <c r="BI3" s="602"/>
      <c r="BJ3" s="602"/>
      <c r="BK3" s="602"/>
      <c r="BL3" s="602"/>
      <c r="BM3" s="602" t="s">
        <v>62</v>
      </c>
      <c r="BN3" s="602"/>
      <c r="BO3" s="602"/>
      <c r="BP3" s="602"/>
      <c r="BQ3" s="602"/>
      <c r="BR3" s="602"/>
      <c r="BS3" s="602"/>
      <c r="BT3" s="602"/>
      <c r="BU3" s="602" t="s">
        <v>62</v>
      </c>
      <c r="BV3" s="602"/>
      <c r="BW3" s="602"/>
      <c r="BX3" s="602"/>
      <c r="BY3" s="602"/>
      <c r="BZ3" s="602"/>
      <c r="CA3" s="602"/>
      <c r="CB3" s="602"/>
      <c r="CC3" s="602" t="s">
        <v>62</v>
      </c>
      <c r="CD3" s="602"/>
      <c r="CE3" s="602"/>
      <c r="CF3" s="602"/>
      <c r="CG3" s="602"/>
      <c r="CH3" s="602"/>
      <c r="CI3" s="602"/>
      <c r="CJ3" s="602"/>
      <c r="CK3" s="602" t="s">
        <v>62</v>
      </c>
      <c r="CL3" s="602"/>
      <c r="CM3" s="602"/>
      <c r="CN3" s="602"/>
      <c r="CO3" s="602"/>
      <c r="CP3" s="602"/>
      <c r="CQ3" s="602"/>
      <c r="CR3" s="602"/>
      <c r="CS3" s="602" t="s">
        <v>62</v>
      </c>
      <c r="CT3" s="602"/>
      <c r="CU3" s="602"/>
      <c r="CV3" s="602"/>
      <c r="CW3" s="602"/>
      <c r="CX3" s="602"/>
      <c r="CY3" s="602"/>
      <c r="CZ3" s="602"/>
      <c r="DA3" s="602" t="s">
        <v>62</v>
      </c>
      <c r="DB3" s="602"/>
      <c r="DC3" s="602"/>
      <c r="DD3" s="602"/>
      <c r="DE3" s="602"/>
      <c r="DF3" s="602"/>
      <c r="DG3" s="602"/>
      <c r="DH3" s="602"/>
      <c r="DI3" s="602" t="s">
        <v>62</v>
      </c>
      <c r="DJ3" s="602"/>
      <c r="DK3" s="602"/>
      <c r="DL3" s="602"/>
      <c r="DM3" s="602"/>
      <c r="DN3" s="602"/>
      <c r="DO3" s="602"/>
      <c r="DP3" s="602"/>
      <c r="DQ3" s="602" t="s">
        <v>62</v>
      </c>
      <c r="DR3" s="602"/>
      <c r="DS3" s="602"/>
      <c r="DT3" s="602"/>
      <c r="DU3" s="602"/>
      <c r="DV3" s="602"/>
      <c r="DW3" s="602"/>
      <c r="DX3" s="602"/>
      <c r="DY3" s="602" t="s">
        <v>62</v>
      </c>
      <c r="DZ3" s="602"/>
      <c r="EA3" s="602"/>
      <c r="EB3" s="602"/>
      <c r="EC3" s="602"/>
      <c r="ED3" s="602"/>
      <c r="EE3" s="602"/>
      <c r="EF3" s="602"/>
      <c r="EG3" s="602" t="s">
        <v>62</v>
      </c>
      <c r="EH3" s="602"/>
      <c r="EI3" s="602"/>
      <c r="EJ3" s="602"/>
      <c r="EK3" s="602"/>
      <c r="EL3" s="602"/>
      <c r="EM3" s="602"/>
      <c r="EN3" s="602"/>
      <c r="EO3" s="602" t="s">
        <v>62</v>
      </c>
      <c r="EP3" s="602"/>
      <c r="EQ3" s="602"/>
      <c r="ER3" s="602"/>
      <c r="ES3" s="602"/>
      <c r="ET3" s="602"/>
      <c r="EU3" s="602"/>
      <c r="EV3" s="602"/>
      <c r="EW3" s="602" t="s">
        <v>62</v>
      </c>
      <c r="EX3" s="602"/>
      <c r="EY3" s="602"/>
      <c r="EZ3" s="602"/>
      <c r="FA3" s="602"/>
      <c r="FB3" s="602"/>
      <c r="FC3" s="602"/>
      <c r="FD3" s="602"/>
      <c r="FE3" s="602" t="s">
        <v>62</v>
      </c>
      <c r="FF3" s="602"/>
      <c r="FG3" s="602"/>
      <c r="FH3" s="602"/>
      <c r="FI3" s="602"/>
      <c r="FJ3" s="602"/>
      <c r="FK3" s="602"/>
      <c r="FL3" s="602"/>
      <c r="FM3" s="602" t="s">
        <v>62</v>
      </c>
      <c r="FN3" s="602"/>
      <c r="FO3" s="602"/>
      <c r="FP3" s="602"/>
      <c r="FQ3" s="602"/>
      <c r="FR3" s="602"/>
      <c r="FS3" s="602"/>
      <c r="FT3" s="602"/>
      <c r="FU3" s="602" t="s">
        <v>62</v>
      </c>
      <c r="FV3" s="602"/>
      <c r="FW3" s="602"/>
      <c r="FX3" s="602"/>
      <c r="FY3" s="602"/>
      <c r="FZ3" s="602"/>
      <c r="GA3" s="602"/>
      <c r="GB3" s="602"/>
      <c r="GC3" s="602" t="s">
        <v>62</v>
      </c>
      <c r="GD3" s="602"/>
      <c r="GE3" s="602"/>
      <c r="GF3" s="602"/>
      <c r="GG3" s="602"/>
      <c r="GH3" s="602"/>
      <c r="GI3" s="602"/>
      <c r="GJ3" s="602"/>
      <c r="GK3" s="602" t="s">
        <v>62</v>
      </c>
      <c r="GL3" s="602"/>
      <c r="GM3" s="602"/>
      <c r="GN3" s="602"/>
      <c r="GO3" s="602"/>
      <c r="GP3" s="602"/>
      <c r="GQ3" s="602"/>
      <c r="GR3" s="602"/>
      <c r="GS3" s="602" t="s">
        <v>62</v>
      </c>
      <c r="GT3" s="602"/>
      <c r="GU3" s="602"/>
      <c r="GV3" s="602"/>
      <c r="GW3" s="602"/>
      <c r="GX3" s="602"/>
      <c r="GY3" s="602"/>
      <c r="GZ3" s="602"/>
      <c r="HA3" s="602" t="s">
        <v>62</v>
      </c>
      <c r="HB3" s="602"/>
      <c r="HC3" s="602"/>
      <c r="HD3" s="602"/>
      <c r="HE3" s="602"/>
      <c r="HF3" s="602"/>
      <c r="HG3" s="602"/>
      <c r="HH3" s="602"/>
      <c r="HI3" s="602" t="s">
        <v>62</v>
      </c>
      <c r="HJ3" s="602"/>
      <c r="HK3" s="602"/>
      <c r="HL3" s="602"/>
      <c r="HM3" s="602"/>
      <c r="HN3" s="602"/>
      <c r="HO3" s="602"/>
      <c r="HP3" s="602"/>
      <c r="HQ3" s="602" t="s">
        <v>62</v>
      </c>
      <c r="HR3" s="602"/>
      <c r="HS3" s="602"/>
      <c r="HT3" s="602"/>
      <c r="HU3" s="602"/>
      <c r="HV3" s="602"/>
      <c r="HW3" s="602"/>
      <c r="HX3" s="602"/>
      <c r="HY3" s="602" t="s">
        <v>62</v>
      </c>
      <c r="HZ3" s="602"/>
      <c r="IA3" s="602"/>
      <c r="IB3" s="602"/>
      <c r="IC3" s="602"/>
      <c r="ID3" s="602"/>
      <c r="IE3" s="602"/>
      <c r="IF3" s="602"/>
      <c r="IG3" s="602" t="s">
        <v>62</v>
      </c>
      <c r="IH3" s="602"/>
      <c r="II3" s="602"/>
      <c r="IJ3" s="602"/>
      <c r="IK3" s="602"/>
      <c r="IL3" s="602"/>
      <c r="IM3" s="602"/>
      <c r="IN3" s="602"/>
    </row>
    <row r="4" spans="1:248">
      <c r="A4" s="233"/>
      <c r="B4" s="233"/>
      <c r="C4" s="233"/>
      <c r="D4" s="233"/>
      <c r="E4" s="233"/>
      <c r="F4" s="233"/>
      <c r="G4" s="233"/>
      <c r="H4" s="233"/>
      <c r="I4" s="233"/>
      <c r="J4" s="145"/>
      <c r="K4" s="145"/>
      <c r="L4" s="145"/>
      <c r="M4" s="145"/>
      <c r="N4" s="145"/>
      <c r="O4" s="145"/>
      <c r="P4" s="145"/>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row>
    <row r="5" spans="1:248">
      <c r="A5" s="233"/>
      <c r="B5" s="233"/>
      <c r="C5" s="233"/>
      <c r="D5" s="233"/>
      <c r="E5" s="233"/>
      <c r="F5" s="233"/>
      <c r="G5" s="233"/>
      <c r="H5" s="233"/>
      <c r="I5" s="233"/>
      <c r="J5" s="145"/>
      <c r="K5" s="145"/>
      <c r="L5" s="145"/>
      <c r="M5" s="145"/>
      <c r="N5" s="145"/>
      <c r="O5" s="145"/>
      <c r="P5" s="145"/>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row>
    <row r="6" spans="1:248">
      <c r="A6" s="147"/>
      <c r="B6" s="614" t="s">
        <v>136</v>
      </c>
      <c r="C6" s="615"/>
      <c r="D6" s="615"/>
      <c r="E6" s="615"/>
      <c r="F6" s="615"/>
      <c r="G6" s="57"/>
      <c r="H6" s="147"/>
    </row>
    <row r="7" spans="1:248" ht="26.25" customHeight="1">
      <c r="A7" s="147"/>
      <c r="B7" s="237"/>
      <c r="C7" s="57"/>
      <c r="D7" s="57"/>
      <c r="E7" s="57"/>
      <c r="F7" s="57"/>
      <c r="G7" s="57"/>
      <c r="H7" s="147"/>
    </row>
    <row r="8" spans="1:248" ht="28.5" customHeight="1">
      <c r="A8" s="147"/>
      <c r="B8" s="436" t="s">
        <v>10</v>
      </c>
      <c r="C8" s="434"/>
      <c r="D8" s="437" t="s">
        <v>320</v>
      </c>
      <c r="E8" s="435"/>
      <c r="F8" s="436" t="s">
        <v>289</v>
      </c>
      <c r="G8" s="435"/>
      <c r="H8" s="437" t="s">
        <v>82</v>
      </c>
    </row>
    <row r="9" spans="1:248" s="25" customFormat="1" ht="26.25" customHeight="1">
      <c r="A9" s="14"/>
      <c r="B9" s="98"/>
      <c r="C9" s="148"/>
      <c r="D9" s="98" t="s">
        <v>98</v>
      </c>
      <c r="E9" s="148"/>
      <c r="F9" s="98" t="s">
        <v>98</v>
      </c>
      <c r="G9" s="148"/>
      <c r="H9" s="148"/>
    </row>
    <row r="10" spans="1:248" s="25" customFormat="1" ht="26.25" customHeight="1">
      <c r="A10" s="14"/>
      <c r="B10" s="488" t="s">
        <v>83</v>
      </c>
      <c r="C10" s="16"/>
      <c r="D10" s="25">
        <v>88276</v>
      </c>
      <c r="E10" s="17"/>
      <c r="F10" s="21">
        <v>91388</v>
      </c>
      <c r="G10" s="17"/>
      <c r="H10" s="402">
        <f>((D10/F10)-1)*100</f>
        <v>-3.4052610846062925</v>
      </c>
      <c r="I10" s="18"/>
    </row>
    <row r="11" spans="1:248" s="25" customFormat="1" ht="26.25" customHeight="1">
      <c r="A11" s="14"/>
      <c r="B11" s="488" t="s">
        <v>25</v>
      </c>
      <c r="C11" s="16"/>
      <c r="D11" s="25">
        <v>3685</v>
      </c>
      <c r="E11" s="17"/>
      <c r="F11" s="21">
        <v>3124</v>
      </c>
      <c r="G11" s="17"/>
      <c r="H11" s="305">
        <f>((D11/F11)-1)*100</f>
        <v>17.957746478873247</v>
      </c>
      <c r="I11" s="18"/>
    </row>
    <row r="12" spans="1:248" s="25" customFormat="1" ht="26.25" customHeight="1">
      <c r="A12" s="14"/>
      <c r="B12" s="488" t="s">
        <v>24</v>
      </c>
      <c r="C12" s="16"/>
      <c r="D12" s="25">
        <v>5383</v>
      </c>
      <c r="E12" s="17"/>
      <c r="F12" s="21">
        <v>4641</v>
      </c>
      <c r="G12" s="17"/>
      <c r="H12" s="305">
        <f>((D12/F12)-1)*100</f>
        <v>15.987933634992469</v>
      </c>
      <c r="I12" s="18"/>
    </row>
    <row r="13" spans="1:248" s="25" customFormat="1" ht="26.25" customHeight="1">
      <c r="A13" s="14"/>
      <c r="B13" s="488" t="s">
        <v>296</v>
      </c>
      <c r="C13" s="16"/>
      <c r="D13" s="293">
        <f>SUM(D10:D12)</f>
        <v>97344</v>
      </c>
      <c r="E13" s="17"/>
      <c r="F13" s="293">
        <f>SUM(F10:F12)</f>
        <v>99153</v>
      </c>
      <c r="G13" s="17"/>
      <c r="H13" s="450">
        <f>((D13/F13)-1)*100</f>
        <v>-1.8244531179086865</v>
      </c>
      <c r="I13" s="18"/>
    </row>
    <row r="14" spans="1:248" s="25" customFormat="1" ht="26.25" customHeight="1">
      <c r="A14" s="14"/>
      <c r="B14" s="489" t="s">
        <v>183</v>
      </c>
      <c r="C14" s="16"/>
      <c r="D14" s="329" t="s">
        <v>280</v>
      </c>
      <c r="E14" s="17"/>
      <c r="F14" s="17">
        <v>4</v>
      </c>
      <c r="G14" s="17"/>
      <c r="H14" s="305"/>
      <c r="I14" s="18"/>
    </row>
    <row r="15" spans="1:248" s="25" customFormat="1" ht="26.25" customHeight="1">
      <c r="A15" s="14"/>
      <c r="B15" s="488" t="s">
        <v>23</v>
      </c>
      <c r="C15" s="16"/>
      <c r="D15" s="149" t="s">
        <v>280</v>
      </c>
      <c r="E15" s="17"/>
      <c r="F15" s="149" t="s">
        <v>280</v>
      </c>
      <c r="G15" s="98"/>
      <c r="H15" s="442"/>
      <c r="I15" s="18"/>
    </row>
    <row r="16" spans="1:248" s="25" customFormat="1" ht="26.25" customHeight="1">
      <c r="A16" s="14"/>
      <c r="B16" s="488" t="s">
        <v>84</v>
      </c>
      <c r="C16" s="16"/>
      <c r="D16" s="17">
        <f>SUM(D13:D15)</f>
        <v>97344</v>
      </c>
      <c r="E16" s="17">
        <f t="shared" ref="E16" si="0">SUM(E13:E15)</f>
        <v>0</v>
      </c>
      <c r="F16" s="17">
        <f>SUM(F13:F15)</f>
        <v>99157</v>
      </c>
      <c r="G16" s="17">
        <f t="shared" ref="G16" si="1">G13+G14</f>
        <v>0</v>
      </c>
      <c r="H16" s="402">
        <f>((D16/F16)-1)*100</f>
        <v>-1.8284135260243861</v>
      </c>
      <c r="I16" s="18"/>
    </row>
    <row r="17" spans="1:9" s="25" customFormat="1" ht="26.25" customHeight="1">
      <c r="A17" s="14"/>
      <c r="B17" s="488" t="s">
        <v>309</v>
      </c>
      <c r="C17" s="16"/>
      <c r="D17" s="17">
        <v>-2277</v>
      </c>
      <c r="E17" s="17"/>
      <c r="F17" s="17">
        <v>-3712</v>
      </c>
      <c r="G17" s="17"/>
      <c r="H17" s="402">
        <f t="shared" ref="H17:H20" si="2">((D17/F17)-1)*100</f>
        <v>-38.658405172413794</v>
      </c>
      <c r="I17" s="18"/>
    </row>
    <row r="18" spans="1:9" s="25" customFormat="1" ht="26.25" customHeight="1">
      <c r="A18" s="14"/>
      <c r="B18" s="488" t="s">
        <v>134</v>
      </c>
      <c r="C18" s="16"/>
      <c r="D18" s="17">
        <v>20708</v>
      </c>
      <c r="E18" s="17"/>
      <c r="F18" s="17">
        <v>11497</v>
      </c>
      <c r="G18" s="17"/>
      <c r="H18" s="305">
        <f t="shared" si="2"/>
        <v>80.11655214403757</v>
      </c>
      <c r="I18" s="18"/>
    </row>
    <row r="19" spans="1:9" s="25" customFormat="1" ht="26.25" customHeight="1">
      <c r="A19" s="14"/>
      <c r="B19" s="488" t="s">
        <v>135</v>
      </c>
      <c r="C19" s="16"/>
      <c r="D19" s="17">
        <v>-25897</v>
      </c>
      <c r="E19" s="17"/>
      <c r="F19" s="17">
        <f>-(6804+13904)</f>
        <v>-20708</v>
      </c>
      <c r="G19" s="17"/>
      <c r="H19" s="442">
        <f t="shared" si="2"/>
        <v>25.057948618891256</v>
      </c>
      <c r="I19" s="18"/>
    </row>
    <row r="20" spans="1:9" s="25" customFormat="1" ht="26.25" customHeight="1">
      <c r="A20" s="14"/>
      <c r="B20" s="488" t="s">
        <v>293</v>
      </c>
      <c r="C20" s="16"/>
      <c r="D20" s="63">
        <f>SUM(D16:D19)</f>
        <v>89878</v>
      </c>
      <c r="E20" s="17"/>
      <c r="F20" s="63">
        <f>SUM(F16:F19)</f>
        <v>86234</v>
      </c>
      <c r="G20" s="17"/>
      <c r="H20" s="305">
        <f t="shared" si="2"/>
        <v>4.2257114363244197</v>
      </c>
      <c r="I20" s="18"/>
    </row>
    <row r="21" spans="1:9" s="25" customFormat="1" ht="26.25" customHeight="1">
      <c r="A21" s="14"/>
      <c r="B21" s="488" t="s">
        <v>182</v>
      </c>
      <c r="C21" s="16"/>
      <c r="D21" s="149">
        <v>2248</v>
      </c>
      <c r="E21" s="17"/>
      <c r="F21" s="149">
        <v>1940</v>
      </c>
      <c r="G21" s="17"/>
      <c r="H21" s="305">
        <f>((D21/F21)-1)*100</f>
        <v>15.876288659793826</v>
      </c>
      <c r="I21" s="18"/>
    </row>
    <row r="22" spans="1:9" ht="26.25" customHeight="1" thickBot="1">
      <c r="A22" s="147"/>
      <c r="B22" s="490" t="s">
        <v>18</v>
      </c>
      <c r="D22" s="389">
        <f>SUM(D20:D21)</f>
        <v>92126</v>
      </c>
      <c r="E22" s="481"/>
      <c r="F22" s="389">
        <f>SUM(F20:F21)</f>
        <v>88174</v>
      </c>
      <c r="G22" s="480"/>
      <c r="H22" s="482">
        <f>((D22/F22)-1)*100</f>
        <v>4.4820468618867348</v>
      </c>
      <c r="I22" s="471"/>
    </row>
    <row r="23" spans="1:9" s="25" customFormat="1" ht="23.25" thickTop="1">
      <c r="A23" s="14"/>
      <c r="B23" s="98"/>
      <c r="C23" s="456"/>
      <c r="D23" s="17"/>
      <c r="E23" s="17"/>
      <c r="F23" s="17"/>
      <c r="G23" s="98"/>
      <c r="H23" s="98"/>
      <c r="I23" s="18"/>
    </row>
    <row r="24" spans="1:9" s="25" customFormat="1" ht="20.25">
      <c r="A24" s="14"/>
      <c r="B24" s="304"/>
      <c r="C24" s="150"/>
      <c r="D24" s="17"/>
      <c r="E24" s="17"/>
      <c r="F24" s="17"/>
      <c r="G24" s="304"/>
      <c r="H24" s="304"/>
      <c r="I24" s="18"/>
    </row>
    <row r="25" spans="1:9" s="25" customFormat="1" ht="22.5">
      <c r="A25" s="14"/>
      <c r="B25" s="304"/>
      <c r="C25" s="456"/>
      <c r="D25" s="17"/>
      <c r="E25" s="17"/>
      <c r="F25" s="17"/>
      <c r="G25" s="304"/>
      <c r="H25" s="304"/>
      <c r="I25" s="18"/>
    </row>
    <row r="26" spans="1:9" s="25" customFormat="1" ht="20.25">
      <c r="A26" s="14"/>
      <c r="B26" s="304"/>
      <c r="C26" s="150"/>
      <c r="D26" s="17"/>
      <c r="E26" s="17"/>
      <c r="F26" s="17"/>
      <c r="G26" s="304"/>
      <c r="H26" s="304"/>
      <c r="I26" s="18"/>
    </row>
    <row r="27" spans="1:9" s="25" customFormat="1" ht="20.25">
      <c r="A27" s="14"/>
      <c r="B27" s="304"/>
      <c r="C27" s="150"/>
      <c r="D27" s="17"/>
      <c r="E27" s="17"/>
      <c r="F27" s="17"/>
      <c r="G27" s="304"/>
      <c r="H27" s="304"/>
      <c r="I27" s="18"/>
    </row>
    <row r="28" spans="1:9" s="25" customFormat="1" ht="20.25">
      <c r="A28" s="14"/>
      <c r="B28" s="98"/>
      <c r="C28" s="150"/>
      <c r="D28" s="17"/>
      <c r="E28" s="17"/>
      <c r="F28" s="17"/>
      <c r="G28" s="98"/>
      <c r="H28" s="98"/>
      <c r="I28" s="18"/>
    </row>
    <row r="32" spans="1:9">
      <c r="B32" s="613">
        <v>7</v>
      </c>
      <c r="C32" s="613"/>
      <c r="D32" s="613"/>
      <c r="E32" s="613"/>
      <c r="F32" s="613"/>
      <c r="G32" s="613"/>
      <c r="H32" s="613"/>
    </row>
  </sheetData>
  <mergeCells count="92">
    <mergeCell ref="B32:H32"/>
    <mergeCell ref="Q1:X1"/>
    <mergeCell ref="Y1:AF1"/>
    <mergeCell ref="AG1:AN1"/>
    <mergeCell ref="B6:F6"/>
    <mergeCell ref="Q3:X3"/>
    <mergeCell ref="Y3:AF3"/>
    <mergeCell ref="AG3:AN3"/>
    <mergeCell ref="A1:I1"/>
    <mergeCell ref="A2:I2"/>
    <mergeCell ref="A3:I3"/>
    <mergeCell ref="AO1:AV1"/>
    <mergeCell ref="AW1:BD1"/>
    <mergeCell ref="BE1:BL1"/>
    <mergeCell ref="BM1:BT1"/>
    <mergeCell ref="BU1:CB1"/>
    <mergeCell ref="CC1:CJ1"/>
    <mergeCell ref="CK1:CR1"/>
    <mergeCell ref="CS1:CZ1"/>
    <mergeCell ref="DA1:DH1"/>
    <mergeCell ref="DI1:DP1"/>
    <mergeCell ref="DQ1:DX1"/>
    <mergeCell ref="DY1:EF1"/>
    <mergeCell ref="HA1:HH1"/>
    <mergeCell ref="HI1:HP1"/>
    <mergeCell ref="HQ1:HX1"/>
    <mergeCell ref="EG1:EN1"/>
    <mergeCell ref="EO1:EV1"/>
    <mergeCell ref="EW1:FD1"/>
    <mergeCell ref="FE1:FL1"/>
    <mergeCell ref="FM1:FT1"/>
    <mergeCell ref="FU1:GB1"/>
    <mergeCell ref="HY1:IF1"/>
    <mergeCell ref="IG1:IN1"/>
    <mergeCell ref="Q2:X2"/>
    <mergeCell ref="Y2:AF2"/>
    <mergeCell ref="AG2:AN2"/>
    <mergeCell ref="AO2:AV2"/>
    <mergeCell ref="AW2:BD2"/>
    <mergeCell ref="GC1:GJ1"/>
    <mergeCell ref="GK1:GR1"/>
    <mergeCell ref="GS1:GZ1"/>
    <mergeCell ref="EG2:EN2"/>
    <mergeCell ref="EO2:EV2"/>
    <mergeCell ref="BE2:BL2"/>
    <mergeCell ref="BM2:BT2"/>
    <mergeCell ref="BU2:CB2"/>
    <mergeCell ref="CC2:CJ2"/>
    <mergeCell ref="IG3:IN3"/>
    <mergeCell ref="GC3:GJ3"/>
    <mergeCell ref="GK3:GR3"/>
    <mergeCell ref="CK2:CR2"/>
    <mergeCell ref="CS2:CZ2"/>
    <mergeCell ref="HI2:HP2"/>
    <mergeCell ref="HQ2:HX2"/>
    <mergeCell ref="HY2:IF2"/>
    <mergeCell ref="DA2:DH2"/>
    <mergeCell ref="DI2:DP2"/>
    <mergeCell ref="DQ2:DX2"/>
    <mergeCell ref="DY2:EF2"/>
    <mergeCell ref="IG2:IN2"/>
    <mergeCell ref="EW2:FD2"/>
    <mergeCell ref="FE2:FL2"/>
    <mergeCell ref="FM2:FT2"/>
    <mergeCell ref="FU2:GB2"/>
    <mergeCell ref="GC2:GJ2"/>
    <mergeCell ref="GK2:GR2"/>
    <mergeCell ref="GS2:GZ2"/>
    <mergeCell ref="HA2:HH2"/>
    <mergeCell ref="FM3:FT3"/>
    <mergeCell ref="FU3:GB3"/>
    <mergeCell ref="EO3:EV3"/>
    <mergeCell ref="DI3:DP3"/>
    <mergeCell ref="DQ3:DX3"/>
    <mergeCell ref="DY3:EF3"/>
    <mergeCell ref="AO3:AV3"/>
    <mergeCell ref="AW3:BD3"/>
    <mergeCell ref="BE3:BL3"/>
    <mergeCell ref="EW3:FD3"/>
    <mergeCell ref="FE3:FL3"/>
    <mergeCell ref="BM3:BT3"/>
    <mergeCell ref="BU3:CB3"/>
    <mergeCell ref="CC3:CJ3"/>
    <mergeCell ref="CK3:CR3"/>
    <mergeCell ref="CS3:CZ3"/>
    <mergeCell ref="DA3:DH3"/>
    <mergeCell ref="EG3:EN3"/>
    <mergeCell ref="HY3:IF3"/>
    <mergeCell ref="HQ3:HX3"/>
    <mergeCell ref="HA3:HH3"/>
    <mergeCell ref="HI3:HP3"/>
    <mergeCell ref="GS3:GZ3"/>
  </mergeCells>
  <printOptions horizontalCentered="1"/>
  <pageMargins left="0.39370078740157483" right="0.39370078740157483" top="0.56000000000000005" bottom="0.7480314960629921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AK41"/>
  <sheetViews>
    <sheetView rightToLeft="1" tabSelected="1" view="pageBreakPreview" topLeftCell="G10" zoomScaleSheetLayoutView="100" workbookViewId="0">
      <selection activeCell="K36" sqref="K36"/>
    </sheetView>
  </sheetViews>
  <sheetFormatPr defaultRowHeight="20.25"/>
  <cols>
    <col min="1" max="1" width="22.85546875" style="132" customWidth="1"/>
    <col min="2" max="2" width="0.85546875" style="142" customWidth="1"/>
    <col min="3" max="3" width="10.28515625" style="132" customWidth="1"/>
    <col min="4" max="4" width="1.140625" style="142" customWidth="1"/>
    <col min="5" max="5" width="8.140625" style="132" bestFit="1" customWidth="1"/>
    <col min="6" max="6" width="1.28515625" style="142" customWidth="1"/>
    <col min="7" max="7" width="13.42578125" style="132" customWidth="1"/>
    <col min="8" max="8" width="0.85546875" style="142" customWidth="1"/>
    <col min="9" max="9" width="9.140625" style="132" customWidth="1"/>
    <col min="10" max="10" width="1.140625" style="142" customWidth="1"/>
    <col min="11" max="11" width="12.140625" style="132" bestFit="1" customWidth="1"/>
    <col min="12" max="12" width="1" style="142" customWidth="1"/>
    <col min="13" max="13" width="9.7109375" style="132" customWidth="1"/>
    <col min="14" max="14" width="0.7109375" style="132" customWidth="1"/>
    <col min="15" max="15" width="13.28515625" style="132" customWidth="1"/>
    <col min="16" max="16" width="1.28515625" style="132" customWidth="1"/>
    <col min="17" max="17" width="8.7109375" style="132" customWidth="1"/>
    <col min="18" max="18" width="0.85546875" style="142" customWidth="1"/>
    <col min="19" max="19" width="12.140625" style="132" bestFit="1" customWidth="1"/>
    <col min="20" max="20" width="1" style="142" customWidth="1"/>
    <col min="21" max="21" width="8.7109375" style="132" bestFit="1" customWidth="1"/>
    <col min="22" max="22" width="1" style="142" customWidth="1"/>
    <col min="23" max="23" width="12.140625" style="132" bestFit="1" customWidth="1"/>
    <col min="24" max="24" width="0.85546875" style="132" customWidth="1"/>
    <col min="25" max="25" width="8" style="132" bestFit="1" customWidth="1"/>
    <col min="26" max="26" width="0.85546875" style="132" customWidth="1"/>
    <col min="27" max="27" width="12.140625" style="132" bestFit="1" customWidth="1"/>
    <col min="28" max="28" width="0.7109375" style="142" customWidth="1"/>
    <col min="29" max="29" width="8" style="132" customWidth="1"/>
    <col min="30" max="30" width="0.7109375" style="132" customWidth="1"/>
    <col min="31" max="31" width="12.140625" style="132" bestFit="1" customWidth="1"/>
    <col min="32" max="32" width="0.7109375" style="132" customWidth="1"/>
    <col min="33" max="33" width="8.85546875" style="132" bestFit="1" customWidth="1"/>
    <col min="34" max="34" width="0.5703125" style="132" customWidth="1"/>
    <col min="35" max="35" width="12.140625" style="132" bestFit="1" customWidth="1"/>
    <col min="36" max="16384" width="9.140625" style="132"/>
  </cols>
  <sheetData>
    <row r="1" spans="1:35" ht="21.75">
      <c r="A1" s="622" t="s">
        <v>290</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row>
    <row r="2" spans="1:35" ht="21.75">
      <c r="A2" s="622" t="s">
        <v>128</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row>
    <row r="3" spans="1:35" ht="21.75">
      <c r="A3" s="622" t="s">
        <v>352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row>
    <row r="4" spans="1:35" ht="21.75">
      <c r="A4" s="238"/>
      <c r="B4" s="238"/>
      <c r="C4" s="238"/>
      <c r="D4" s="238"/>
      <c r="E4" s="238"/>
      <c r="F4" s="238"/>
      <c r="G4" s="238"/>
      <c r="H4" s="238"/>
      <c r="I4" s="238"/>
      <c r="J4" s="238"/>
      <c r="K4" s="238"/>
      <c r="L4" s="238"/>
      <c r="M4" s="238"/>
      <c r="N4" s="238"/>
      <c r="O4" s="238"/>
      <c r="P4" s="238"/>
      <c r="Q4" s="238"/>
      <c r="R4" s="238"/>
      <c r="S4" s="238"/>
      <c r="T4" s="238"/>
      <c r="U4" s="238"/>
      <c r="V4" s="238"/>
      <c r="W4" s="238"/>
      <c r="X4" s="375"/>
      <c r="Y4" s="375"/>
      <c r="Z4" s="375"/>
      <c r="AA4" s="375"/>
      <c r="AB4" s="238"/>
      <c r="AC4" s="238"/>
      <c r="AD4" s="238"/>
      <c r="AE4" s="238"/>
      <c r="AF4" s="238"/>
      <c r="AG4" s="238"/>
      <c r="AH4" s="238"/>
      <c r="AI4" s="238"/>
    </row>
    <row r="5" spans="1:35" ht="21.75">
      <c r="A5" s="238"/>
      <c r="B5" s="238"/>
      <c r="C5" s="238"/>
      <c r="D5" s="238"/>
      <c r="E5" s="238"/>
      <c r="F5" s="238"/>
      <c r="G5" s="238"/>
      <c r="H5" s="238"/>
      <c r="I5" s="238"/>
      <c r="J5" s="238"/>
      <c r="K5" s="238"/>
      <c r="L5" s="238"/>
      <c r="M5" s="238"/>
      <c r="N5" s="238"/>
      <c r="O5" s="238"/>
      <c r="P5" s="238"/>
      <c r="Q5" s="238"/>
      <c r="R5" s="238"/>
      <c r="S5" s="238"/>
      <c r="T5" s="238"/>
      <c r="U5" s="238"/>
      <c r="V5" s="238"/>
      <c r="W5" s="238"/>
      <c r="X5" s="375"/>
      <c r="Y5" s="375"/>
      <c r="Z5" s="375"/>
      <c r="AA5" s="375"/>
      <c r="AB5" s="238"/>
      <c r="AC5" s="238"/>
      <c r="AD5" s="238"/>
      <c r="AE5" s="238"/>
      <c r="AF5" s="238"/>
      <c r="AG5" s="238"/>
      <c r="AH5" s="238"/>
      <c r="AI5" s="238"/>
    </row>
    <row r="6" spans="1:35" s="133" customFormat="1" ht="21.75">
      <c r="A6" s="623" t="s">
        <v>361</v>
      </c>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row>
    <row r="7" spans="1:35" s="133" customFormat="1" ht="21.75">
      <c r="A7" s="275"/>
      <c r="B7" s="275"/>
      <c r="C7" s="275"/>
      <c r="D7" s="275"/>
      <c r="E7" s="275"/>
      <c r="F7" s="275"/>
      <c r="G7" s="275"/>
      <c r="H7" s="275"/>
      <c r="I7" s="275"/>
      <c r="J7" s="275"/>
      <c r="K7" s="275"/>
      <c r="L7" s="275"/>
      <c r="M7" s="275"/>
      <c r="N7" s="275"/>
      <c r="O7" s="275"/>
      <c r="P7" s="275"/>
      <c r="Q7" s="275"/>
      <c r="R7" s="275"/>
      <c r="S7" s="275"/>
      <c r="T7" s="275"/>
      <c r="U7" s="275"/>
      <c r="V7" s="275"/>
      <c r="W7" s="275"/>
      <c r="X7" s="376"/>
      <c r="Y7" s="376"/>
      <c r="Z7" s="376"/>
      <c r="AA7" s="376"/>
      <c r="AB7" s="275"/>
      <c r="AC7" s="275"/>
      <c r="AD7" s="275"/>
      <c r="AE7" s="275"/>
      <c r="AF7" s="275"/>
      <c r="AG7" s="275"/>
      <c r="AH7" s="275"/>
      <c r="AI7" s="275"/>
    </row>
    <row r="8" spans="1:35" s="242" customFormat="1" ht="21.75">
      <c r="A8" s="617" t="s">
        <v>44</v>
      </c>
      <c r="B8" s="239"/>
      <c r="C8" s="619" t="s">
        <v>27</v>
      </c>
      <c r="D8" s="240"/>
      <c r="E8" s="624" t="s">
        <v>320</v>
      </c>
      <c r="F8" s="624"/>
      <c r="G8" s="624"/>
      <c r="H8" s="624"/>
      <c r="I8" s="624"/>
      <c r="J8" s="624"/>
      <c r="K8" s="624"/>
      <c r="L8" s="624"/>
      <c r="M8" s="624"/>
      <c r="N8" s="624"/>
      <c r="O8" s="624"/>
      <c r="P8" s="241"/>
      <c r="Q8" s="624" t="s">
        <v>289</v>
      </c>
      <c r="R8" s="624"/>
      <c r="S8" s="624"/>
      <c r="T8" s="624"/>
      <c r="U8" s="624"/>
      <c r="V8" s="624"/>
      <c r="W8" s="624"/>
      <c r="X8" s="624"/>
      <c r="Y8" s="624"/>
      <c r="Z8" s="624"/>
      <c r="AA8" s="624"/>
      <c r="AB8" s="624"/>
      <c r="AC8" s="624"/>
      <c r="AD8" s="624"/>
      <c r="AE8" s="624"/>
      <c r="AF8" s="624"/>
      <c r="AG8" s="624"/>
      <c r="AH8" s="624"/>
      <c r="AI8" s="624"/>
    </row>
    <row r="9" spans="1:35" s="243" customFormat="1" ht="22.5" customHeight="1">
      <c r="A9" s="618"/>
      <c r="B9" s="239"/>
      <c r="C9" s="620"/>
      <c r="D9" s="240"/>
      <c r="E9" s="621" t="s">
        <v>85</v>
      </c>
      <c r="F9" s="621"/>
      <c r="G9" s="621"/>
      <c r="H9" s="244"/>
      <c r="I9" s="621" t="s">
        <v>88</v>
      </c>
      <c r="J9" s="621"/>
      <c r="K9" s="621"/>
      <c r="L9" s="244"/>
      <c r="M9" s="621" t="s">
        <v>87</v>
      </c>
      <c r="N9" s="621"/>
      <c r="O9" s="621"/>
      <c r="P9" s="244"/>
      <c r="Q9" s="621" t="s">
        <v>85</v>
      </c>
      <c r="R9" s="621"/>
      <c r="S9" s="621"/>
      <c r="T9" s="244"/>
      <c r="U9" s="621" t="s">
        <v>88</v>
      </c>
      <c r="V9" s="621"/>
      <c r="W9" s="621"/>
      <c r="X9" s="244"/>
      <c r="Y9" s="626" t="s">
        <v>309</v>
      </c>
      <c r="Z9" s="626"/>
      <c r="AA9" s="626"/>
      <c r="AB9" s="244"/>
      <c r="AC9" s="621" t="s">
        <v>86</v>
      </c>
      <c r="AD9" s="621"/>
      <c r="AE9" s="621"/>
      <c r="AF9" s="625"/>
      <c r="AG9" s="621" t="s">
        <v>87</v>
      </c>
      <c r="AH9" s="621"/>
      <c r="AI9" s="621"/>
    </row>
    <row r="10" spans="1:35" s="135" customFormat="1" ht="20.25" customHeight="1">
      <c r="A10" s="136"/>
      <c r="B10" s="136"/>
      <c r="C10" s="136"/>
      <c r="D10" s="136"/>
      <c r="E10" s="137" t="s">
        <v>89</v>
      </c>
      <c r="F10" s="134"/>
      <c r="G10" s="138" t="s">
        <v>137</v>
      </c>
      <c r="H10" s="134"/>
      <c r="I10" s="137" t="s">
        <v>89</v>
      </c>
      <c r="J10" s="134"/>
      <c r="K10" s="139" t="s">
        <v>137</v>
      </c>
      <c r="L10" s="136"/>
      <c r="M10" s="137" t="s">
        <v>89</v>
      </c>
      <c r="N10" s="140"/>
      <c r="O10" s="139" t="s">
        <v>137</v>
      </c>
      <c r="P10" s="136"/>
      <c r="Q10" s="137" t="s">
        <v>89</v>
      </c>
      <c r="R10" s="134"/>
      <c r="S10" s="139" t="s">
        <v>137</v>
      </c>
      <c r="T10" s="134"/>
      <c r="U10" s="137" t="s">
        <v>89</v>
      </c>
      <c r="V10" s="134"/>
      <c r="W10" s="139" t="s">
        <v>137</v>
      </c>
      <c r="X10" s="383"/>
      <c r="Y10" s="386" t="s">
        <v>89</v>
      </c>
      <c r="Z10" s="134"/>
      <c r="AA10" s="387" t="s">
        <v>137</v>
      </c>
      <c r="AB10" s="136"/>
      <c r="AC10" s="137" t="s">
        <v>89</v>
      </c>
      <c r="AD10" s="141"/>
      <c r="AE10" s="139" t="s">
        <v>137</v>
      </c>
      <c r="AF10" s="383"/>
      <c r="AG10" s="137" t="s">
        <v>89</v>
      </c>
      <c r="AH10" s="141"/>
      <c r="AI10" s="139" t="s">
        <v>137</v>
      </c>
    </row>
    <row r="11" spans="1:35" ht="25.5" customHeight="1">
      <c r="A11" s="142"/>
      <c r="C11" s="142"/>
      <c r="E11" s="143"/>
      <c r="F11" s="143"/>
      <c r="G11" s="129" t="s">
        <v>98</v>
      </c>
      <c r="H11" s="143"/>
      <c r="I11" s="143"/>
      <c r="J11" s="143"/>
      <c r="K11" s="129" t="s">
        <v>98</v>
      </c>
      <c r="M11" s="143"/>
      <c r="N11" s="129"/>
      <c r="O11" s="129" t="s">
        <v>98</v>
      </c>
      <c r="P11" s="142"/>
      <c r="Q11" s="143"/>
      <c r="R11" s="143"/>
      <c r="S11" s="129" t="s">
        <v>98</v>
      </c>
      <c r="T11" s="143"/>
      <c r="U11" s="143"/>
      <c r="V11" s="143"/>
      <c r="W11" s="129" t="s">
        <v>98</v>
      </c>
      <c r="X11" s="129"/>
      <c r="Y11" s="129"/>
      <c r="Z11" s="129"/>
      <c r="AA11" s="129" t="s">
        <v>98</v>
      </c>
      <c r="AC11" s="143"/>
      <c r="AD11" s="143"/>
      <c r="AE11" s="129" t="s">
        <v>98</v>
      </c>
      <c r="AF11" s="144"/>
      <c r="AG11" s="143"/>
      <c r="AH11" s="143"/>
      <c r="AI11" s="129" t="s">
        <v>98</v>
      </c>
    </row>
    <row r="12" spans="1:35" s="384" customFormat="1" ht="25.5" customHeight="1">
      <c r="A12" s="486" t="s">
        <v>269</v>
      </c>
      <c r="B12" s="385"/>
      <c r="C12" s="294" t="s">
        <v>287</v>
      </c>
      <c r="D12" s="385"/>
      <c r="E12" s="294">
        <v>770</v>
      </c>
      <c r="F12" s="385"/>
      <c r="G12" s="294">
        <v>1873</v>
      </c>
      <c r="H12" s="385"/>
      <c r="I12" s="294">
        <v>6390</v>
      </c>
      <c r="J12" s="385"/>
      <c r="K12" s="294">
        <v>17387</v>
      </c>
      <c r="L12" s="385"/>
      <c r="M12" s="294">
        <v>5436</v>
      </c>
      <c r="N12" s="385"/>
      <c r="O12" s="294">
        <v>14625</v>
      </c>
      <c r="P12" s="385"/>
      <c r="Q12" s="294">
        <v>661</v>
      </c>
      <c r="R12" s="385"/>
      <c r="S12" s="294">
        <v>1425</v>
      </c>
      <c r="T12" s="385"/>
      <c r="U12" s="294">
        <v>7036</v>
      </c>
      <c r="V12" s="385"/>
      <c r="W12" s="294">
        <v>17260</v>
      </c>
      <c r="X12" s="294"/>
      <c r="Y12" s="17">
        <v>-1449</v>
      </c>
      <c r="Z12" s="294"/>
      <c r="AA12" s="17">
        <v>-3509</v>
      </c>
      <c r="AB12" s="385"/>
      <c r="AC12" s="294">
        <v>770</v>
      </c>
      <c r="AD12" s="385"/>
      <c r="AE12" s="294">
        <v>1873</v>
      </c>
      <c r="AF12" s="385"/>
      <c r="AG12" s="294">
        <v>5479</v>
      </c>
      <c r="AH12" s="385"/>
      <c r="AI12" s="294">
        <v>13303</v>
      </c>
    </row>
    <row r="13" spans="1:35" s="384" customFormat="1" ht="25.5" customHeight="1">
      <c r="A13" s="486" t="s">
        <v>270</v>
      </c>
      <c r="B13" s="385"/>
      <c r="C13" s="294" t="s">
        <v>287</v>
      </c>
      <c r="D13" s="385"/>
      <c r="E13" s="294">
        <v>30000</v>
      </c>
      <c r="F13" s="385"/>
      <c r="G13" s="294">
        <v>17715</v>
      </c>
      <c r="H13" s="385"/>
      <c r="I13" s="294">
        <v>125760</v>
      </c>
      <c r="J13" s="385"/>
      <c r="K13" s="294">
        <v>79957</v>
      </c>
      <c r="L13" s="385"/>
      <c r="M13" s="294">
        <v>120000</v>
      </c>
      <c r="N13" s="385"/>
      <c r="O13" s="294">
        <v>75249</v>
      </c>
      <c r="P13" s="385"/>
      <c r="Q13" s="294">
        <v>15881</v>
      </c>
      <c r="R13" s="385"/>
      <c r="S13" s="294">
        <v>8949</v>
      </c>
      <c r="T13" s="385"/>
      <c r="U13" s="294">
        <v>137964</v>
      </c>
      <c r="V13" s="385"/>
      <c r="W13" s="294">
        <v>81898</v>
      </c>
      <c r="X13" s="294"/>
      <c r="Y13" s="17">
        <v>-345</v>
      </c>
      <c r="Z13" s="294"/>
      <c r="AA13" s="17">
        <v>-204</v>
      </c>
      <c r="AB13" s="385"/>
      <c r="AC13" s="294">
        <v>30000</v>
      </c>
      <c r="AD13" s="385"/>
      <c r="AE13" s="294">
        <v>17715</v>
      </c>
      <c r="AF13" s="385"/>
      <c r="AG13" s="294">
        <v>123500</v>
      </c>
      <c r="AH13" s="385"/>
      <c r="AI13" s="294">
        <v>72928</v>
      </c>
    </row>
    <row r="14" spans="1:35" s="384" customFormat="1" ht="25.5" customHeight="1">
      <c r="A14" s="486" t="s">
        <v>271</v>
      </c>
      <c r="B14" s="385"/>
      <c r="C14" s="294" t="s">
        <v>287</v>
      </c>
      <c r="D14" s="385"/>
      <c r="E14" s="294">
        <v>10150</v>
      </c>
      <c r="F14" s="385"/>
      <c r="G14" s="294">
        <v>1120</v>
      </c>
      <c r="H14" s="385"/>
      <c r="I14" s="294">
        <v>0</v>
      </c>
      <c r="J14" s="385"/>
      <c r="K14" s="294">
        <v>0</v>
      </c>
      <c r="L14" s="385"/>
      <c r="M14" s="294">
        <v>40</v>
      </c>
      <c r="N14" s="385"/>
      <c r="O14" s="294">
        <v>4</v>
      </c>
      <c r="P14" s="385"/>
      <c r="Q14" s="294">
        <v>10183</v>
      </c>
      <c r="R14" s="385"/>
      <c r="S14" s="294">
        <v>1123</v>
      </c>
      <c r="T14" s="385"/>
      <c r="U14" s="294">
        <v>0</v>
      </c>
      <c r="V14" s="385"/>
      <c r="W14" s="294">
        <v>0</v>
      </c>
      <c r="X14" s="294"/>
      <c r="Y14" s="294">
        <v>0</v>
      </c>
      <c r="Z14" s="294"/>
      <c r="AA14" s="294">
        <v>0</v>
      </c>
      <c r="AB14" s="385"/>
      <c r="AC14" s="294">
        <v>10150</v>
      </c>
      <c r="AD14" s="385"/>
      <c r="AE14" s="294">
        <v>1120</v>
      </c>
      <c r="AF14" s="385"/>
      <c r="AG14" s="294">
        <v>32</v>
      </c>
      <c r="AH14" s="385"/>
      <c r="AI14" s="294">
        <v>3</v>
      </c>
    </row>
    <row r="15" spans="1:35" s="384" customFormat="1" ht="25.5" hidden="1" customHeight="1">
      <c r="A15" s="486" t="s">
        <v>184</v>
      </c>
      <c r="B15" s="385"/>
      <c r="C15" s="294" t="s">
        <v>139</v>
      </c>
      <c r="D15" s="385"/>
      <c r="E15" s="294" t="s">
        <v>139</v>
      </c>
      <c r="F15" s="385"/>
      <c r="G15" s="294" t="s">
        <v>139</v>
      </c>
      <c r="H15" s="385"/>
      <c r="I15" s="294" t="s">
        <v>139</v>
      </c>
      <c r="J15" s="385"/>
      <c r="K15" s="294" t="s">
        <v>139</v>
      </c>
      <c r="L15" s="385"/>
      <c r="M15" s="294" t="s">
        <v>139</v>
      </c>
      <c r="N15" s="385"/>
      <c r="O15" s="294" t="s">
        <v>139</v>
      </c>
      <c r="P15" s="385"/>
      <c r="Q15" s="294" t="s">
        <v>139</v>
      </c>
      <c r="R15" s="385"/>
      <c r="S15" s="294" t="s">
        <v>139</v>
      </c>
      <c r="T15" s="385"/>
      <c r="U15" s="294" t="s">
        <v>139</v>
      </c>
      <c r="V15" s="385"/>
      <c r="W15" s="294" t="s">
        <v>139</v>
      </c>
      <c r="X15" s="294"/>
      <c r="Y15" s="294" t="s">
        <v>139</v>
      </c>
      <c r="Z15" s="294"/>
      <c r="AA15" s="294" t="s">
        <v>139</v>
      </c>
      <c r="AB15" s="385"/>
      <c r="AC15" s="294" t="s">
        <v>139</v>
      </c>
      <c r="AD15" s="385"/>
      <c r="AE15" s="294" t="s">
        <v>139</v>
      </c>
      <c r="AF15" s="385"/>
      <c r="AG15" s="294" t="s">
        <v>139</v>
      </c>
      <c r="AH15" s="385"/>
      <c r="AI15" s="294" t="s">
        <v>139</v>
      </c>
    </row>
    <row r="16" spans="1:35" s="384" customFormat="1" ht="25.5" hidden="1" customHeight="1">
      <c r="A16" s="486" t="s">
        <v>259</v>
      </c>
      <c r="B16" s="385"/>
      <c r="C16" s="294" t="s">
        <v>139</v>
      </c>
      <c r="D16" s="385"/>
      <c r="E16" s="294" t="s">
        <v>139</v>
      </c>
      <c r="F16" s="385"/>
      <c r="G16" s="294" t="s">
        <v>139</v>
      </c>
      <c r="H16" s="385"/>
      <c r="I16" s="294" t="s">
        <v>139</v>
      </c>
      <c r="J16" s="385"/>
      <c r="K16" s="294" t="s">
        <v>139</v>
      </c>
      <c r="L16" s="385"/>
      <c r="M16" s="294" t="s">
        <v>139</v>
      </c>
      <c r="N16" s="385"/>
      <c r="O16" s="294" t="s">
        <v>139</v>
      </c>
      <c r="P16" s="385"/>
      <c r="Q16" s="294" t="s">
        <v>139</v>
      </c>
      <c r="R16" s="385"/>
      <c r="S16" s="294" t="s">
        <v>139</v>
      </c>
      <c r="T16" s="385"/>
      <c r="U16" s="294" t="s">
        <v>139</v>
      </c>
      <c r="V16" s="385"/>
      <c r="W16" s="294" t="s">
        <v>139</v>
      </c>
      <c r="X16" s="294"/>
      <c r="Y16" s="294" t="s">
        <v>139</v>
      </c>
      <c r="Z16" s="294"/>
      <c r="AA16" s="294" t="s">
        <v>139</v>
      </c>
      <c r="AB16" s="385"/>
      <c r="AC16" s="294" t="s">
        <v>139</v>
      </c>
      <c r="AD16" s="385"/>
      <c r="AE16" s="294" t="s">
        <v>139</v>
      </c>
      <c r="AF16" s="385"/>
      <c r="AG16" s="294" t="s">
        <v>139</v>
      </c>
      <c r="AH16" s="385"/>
      <c r="AI16" s="294" t="s">
        <v>139</v>
      </c>
    </row>
    <row r="17" spans="1:35" s="384" customFormat="1" ht="25.5" hidden="1" customHeight="1">
      <c r="A17" s="486" t="s">
        <v>260</v>
      </c>
      <c r="B17" s="385"/>
      <c r="C17" s="294" t="s">
        <v>139</v>
      </c>
      <c r="D17" s="385"/>
      <c r="E17" s="294" t="s">
        <v>139</v>
      </c>
      <c r="F17" s="385"/>
      <c r="G17" s="294" t="s">
        <v>139</v>
      </c>
      <c r="H17" s="385"/>
      <c r="I17" s="294" t="s">
        <v>139</v>
      </c>
      <c r="J17" s="385"/>
      <c r="K17" s="294" t="s">
        <v>139</v>
      </c>
      <c r="L17" s="385"/>
      <c r="M17" s="294" t="s">
        <v>139</v>
      </c>
      <c r="N17" s="385"/>
      <c r="O17" s="294" t="s">
        <v>139</v>
      </c>
      <c r="P17" s="385"/>
      <c r="Q17" s="294" t="s">
        <v>139</v>
      </c>
      <c r="R17" s="385"/>
      <c r="S17" s="294" t="s">
        <v>139</v>
      </c>
      <c r="T17" s="385"/>
      <c r="U17" s="294" t="s">
        <v>139</v>
      </c>
      <c r="V17" s="385"/>
      <c r="W17" s="294" t="s">
        <v>139</v>
      </c>
      <c r="X17" s="294"/>
      <c r="Y17" s="294" t="s">
        <v>139</v>
      </c>
      <c r="Z17" s="294"/>
      <c r="AA17" s="294" t="s">
        <v>139</v>
      </c>
      <c r="AB17" s="385"/>
      <c r="AC17" s="294" t="s">
        <v>139</v>
      </c>
      <c r="AD17" s="385"/>
      <c r="AE17" s="294" t="s">
        <v>139</v>
      </c>
      <c r="AF17" s="385"/>
      <c r="AG17" s="294" t="s">
        <v>139</v>
      </c>
      <c r="AH17" s="385"/>
      <c r="AI17" s="294" t="s">
        <v>139</v>
      </c>
    </row>
    <row r="18" spans="1:35" s="135" customFormat="1" ht="25.5" customHeight="1" thickBot="1">
      <c r="A18" s="487" t="s">
        <v>18</v>
      </c>
      <c r="B18" s="136"/>
      <c r="C18" s="136"/>
      <c r="D18" s="136"/>
      <c r="E18" s="388">
        <f>SUM(E12:E14)</f>
        <v>40920</v>
      </c>
      <c r="F18" s="374"/>
      <c r="G18" s="388">
        <f>SUM(G12:G15)</f>
        <v>20708</v>
      </c>
      <c r="H18" s="374">
        <f t="shared" ref="H18:AF18" si="0">SUM(H12:H15)</f>
        <v>0</v>
      </c>
      <c r="I18" s="388">
        <f>SUM(I12:I15)</f>
        <v>132150</v>
      </c>
      <c r="J18" s="374">
        <f t="shared" si="0"/>
        <v>0</v>
      </c>
      <c r="K18" s="388">
        <f>SUM(K12:K15)</f>
        <v>97344</v>
      </c>
      <c r="L18" s="374">
        <f t="shared" si="0"/>
        <v>0</v>
      </c>
      <c r="M18" s="388">
        <f>SUM(M12:M15)</f>
        <v>125476</v>
      </c>
      <c r="N18" s="374">
        <f t="shared" si="0"/>
        <v>0</v>
      </c>
      <c r="O18" s="388">
        <f>SUM(O12:O15)</f>
        <v>89878</v>
      </c>
      <c r="P18" s="374">
        <f t="shared" si="0"/>
        <v>0</v>
      </c>
      <c r="Q18" s="388">
        <f>SUM(Q12:Q15)</f>
        <v>26725</v>
      </c>
      <c r="R18" s="374">
        <f t="shared" si="0"/>
        <v>0</v>
      </c>
      <c r="S18" s="388">
        <f>SUM(S12:S15)</f>
        <v>11497</v>
      </c>
      <c r="T18" s="374">
        <f t="shared" si="0"/>
        <v>0</v>
      </c>
      <c r="U18" s="388">
        <f>SUM(U12:U15)</f>
        <v>145000</v>
      </c>
      <c r="V18" s="374">
        <f t="shared" si="0"/>
        <v>0</v>
      </c>
      <c r="W18" s="388">
        <f>SUM(W12:W15)</f>
        <v>99158</v>
      </c>
      <c r="X18" s="374"/>
      <c r="Y18" s="389">
        <f>SUM(Y12:Y17)</f>
        <v>-1794</v>
      </c>
      <c r="Z18" s="374"/>
      <c r="AA18" s="389">
        <f>SUM(AA12:AA17)</f>
        <v>-3713</v>
      </c>
      <c r="AB18" s="374">
        <f t="shared" si="0"/>
        <v>0</v>
      </c>
      <c r="AC18" s="388">
        <f>SUM(AC12:AC15)</f>
        <v>40920</v>
      </c>
      <c r="AD18" s="374">
        <f t="shared" si="0"/>
        <v>0</v>
      </c>
      <c r="AE18" s="388">
        <f>SUM(AE12:AE15)</f>
        <v>20708</v>
      </c>
      <c r="AF18" s="374">
        <f t="shared" si="0"/>
        <v>0</v>
      </c>
      <c r="AG18" s="388">
        <f>SUM(AG12:AG14)</f>
        <v>129011</v>
      </c>
      <c r="AH18" s="374">
        <f>SUM(AH12:AH15)</f>
        <v>0</v>
      </c>
      <c r="AI18" s="388">
        <f>SUM(AI12:AI14)</f>
        <v>86234</v>
      </c>
    </row>
    <row r="19" spans="1:35" s="142" customFormat="1" ht="21" thickTop="1"/>
    <row r="20" spans="1:35" s="142" customFormat="1" ht="21.75">
      <c r="C20" s="322" t="s">
        <v>300</v>
      </c>
    </row>
    <row r="21" spans="1:35" s="142" customFormat="1"/>
    <row r="22" spans="1:35">
      <c r="B22" s="142" t="s">
        <v>235</v>
      </c>
      <c r="C22" s="132" t="s">
        <v>346</v>
      </c>
    </row>
    <row r="23" spans="1:35" ht="22.5">
      <c r="B23" s="455"/>
    </row>
    <row r="24" spans="1:35">
      <c r="B24" s="142" t="s">
        <v>235</v>
      </c>
      <c r="C24" s="132" t="s">
        <v>347</v>
      </c>
    </row>
    <row r="25" spans="1:35" ht="22.5">
      <c r="B25" s="455"/>
    </row>
    <row r="36" spans="1:37" ht="21.75">
      <c r="AJ36" s="243"/>
      <c r="AK36" s="243"/>
    </row>
    <row r="41" spans="1:37" ht="21.75">
      <c r="A41" s="616">
        <v>8</v>
      </c>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row>
  </sheetData>
  <mergeCells count="17">
    <mergeCell ref="Y9:AA9"/>
    <mergeCell ref="A41:AI41"/>
    <mergeCell ref="A8:A9"/>
    <mergeCell ref="C8:C9"/>
    <mergeCell ref="E9:G9"/>
    <mergeCell ref="A1:AI1"/>
    <mergeCell ref="A2:AI2"/>
    <mergeCell ref="A3:AI3"/>
    <mergeCell ref="A6:AI6"/>
    <mergeCell ref="I9:K9"/>
    <mergeCell ref="E8:O8"/>
    <mergeCell ref="M9:O9"/>
    <mergeCell ref="Q9:S9"/>
    <mergeCell ref="U9:W9"/>
    <mergeCell ref="AG9:AI9"/>
    <mergeCell ref="Q8:AI8"/>
    <mergeCell ref="AC9:AF9"/>
  </mergeCells>
  <printOptions horizontalCentered="1"/>
  <pageMargins left="0.15748031496062992" right="0.15748031496062992" top="0.36" bottom="0.59" header="0" footer="0"/>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dimension ref="A1:AS44"/>
  <sheetViews>
    <sheetView rightToLeft="1" tabSelected="1" view="pageBreakPreview" topLeftCell="A10" zoomScale="70" zoomScaleSheetLayoutView="70" workbookViewId="0">
      <selection activeCell="K36" sqref="K36"/>
    </sheetView>
  </sheetViews>
  <sheetFormatPr defaultRowHeight="21.75"/>
  <cols>
    <col min="1" max="1" width="18.5703125" style="74" customWidth="1"/>
    <col min="2" max="2" width="1.85546875" style="74" customWidth="1"/>
    <col min="3" max="3" width="8.5703125" style="74" bestFit="1" customWidth="1"/>
    <col min="4" max="4" width="1.28515625" style="74" customWidth="1"/>
    <col min="5" max="5" width="9.7109375" style="74" bestFit="1" customWidth="1"/>
    <col min="6" max="6" width="1.42578125" style="74" customWidth="1"/>
    <col min="7" max="7" width="11" style="74" bestFit="1" customWidth="1"/>
    <col min="8" max="8" width="1.42578125" style="74" customWidth="1"/>
    <col min="9" max="9" width="11.28515625" style="74" bestFit="1" customWidth="1"/>
    <col min="10" max="10" width="1.28515625" style="74" customWidth="1"/>
    <col min="11" max="11" width="11" style="74" customWidth="1"/>
    <col min="12" max="12" width="1.28515625" style="74" customWidth="1"/>
    <col min="13" max="13" width="11.140625" style="74" bestFit="1" customWidth="1"/>
    <col min="14" max="14" width="1.28515625" style="74" customWidth="1"/>
    <col min="15" max="15" width="10.85546875" style="74" customWidth="1"/>
    <col min="16" max="16" width="1.140625" style="74" customWidth="1"/>
    <col min="17" max="17" width="11" style="74" bestFit="1" customWidth="1"/>
    <col min="18" max="18" width="1.28515625" style="74" customWidth="1"/>
    <col min="19" max="19" width="10.7109375" style="309" customWidth="1"/>
    <col min="20" max="20" width="1" style="309" customWidth="1"/>
    <col min="21" max="21" width="11.85546875" style="74" customWidth="1"/>
    <col min="22" max="22" width="1.42578125" style="42" customWidth="1"/>
    <col min="23" max="23" width="11.85546875" style="74" customWidth="1"/>
    <col min="24" max="24" width="1.42578125" style="74" customWidth="1"/>
    <col min="25" max="25" width="11.140625" style="74" bestFit="1" customWidth="1"/>
    <col min="26" max="26" width="1.28515625" style="74" customWidth="1"/>
    <col min="27" max="27" width="11.28515625" style="74" bestFit="1" customWidth="1"/>
    <col min="28" max="28" width="1.42578125" style="74" customWidth="1"/>
    <col min="29" max="29" width="11.85546875" style="74" customWidth="1"/>
    <col min="30" max="30" width="1.5703125" style="74" customWidth="1"/>
    <col min="31" max="31" width="11.140625" style="74" bestFit="1" customWidth="1"/>
    <col min="32" max="32" width="1.28515625" style="74" customWidth="1"/>
    <col min="33" max="33" width="11.85546875" style="74" customWidth="1"/>
    <col min="34" max="34" width="1.5703125" style="74" customWidth="1"/>
    <col min="35" max="35" width="11.85546875" style="74" customWidth="1"/>
    <col min="36" max="36" width="0.7109375" style="74" customWidth="1"/>
    <col min="37" max="37" width="10.5703125" style="302" bestFit="1" customWidth="1"/>
    <col min="38" max="38" width="1.42578125" style="302" customWidth="1"/>
    <col min="39" max="39" width="11.28515625" style="74" bestFit="1" customWidth="1"/>
    <col min="40" max="40" width="1.5703125" style="74" customWidth="1"/>
    <col min="41" max="41" width="11.85546875" style="74" customWidth="1"/>
    <col min="42" max="42" width="1.28515625" style="74" customWidth="1"/>
    <col min="43" max="43" width="10.5703125" style="74" bestFit="1" customWidth="1"/>
    <col min="44" max="44" width="1.7109375" style="74" customWidth="1"/>
    <col min="45" max="45" width="11.28515625" style="74" bestFit="1" customWidth="1"/>
    <col min="46" max="16384" width="9.140625" style="74"/>
  </cols>
  <sheetData>
    <row r="1" spans="1:45" s="359" customFormat="1" ht="31.5" customHeight="1">
      <c r="A1" s="628" t="s">
        <v>290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row>
    <row r="2" spans="1:45" s="359" customFormat="1" ht="31.5" customHeight="1">
      <c r="A2" s="628" t="s">
        <v>128</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row>
    <row r="3" spans="1:45" s="359" customFormat="1" ht="31.5" customHeight="1">
      <c r="A3" s="628" t="s">
        <v>351</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row>
    <row r="4" spans="1:45" s="359" customFormat="1" ht="31.5"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row>
    <row r="5" spans="1:45" s="51" customFormat="1" ht="37.5" customHeight="1">
      <c r="A5" s="632" t="s">
        <v>362</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303"/>
      <c r="AL5" s="303"/>
      <c r="AM5" s="633"/>
      <c r="AN5" s="633"/>
      <c r="AO5" s="633"/>
      <c r="AP5" s="633"/>
      <c r="AQ5" s="633"/>
      <c r="AR5" s="633"/>
      <c r="AS5" s="633"/>
    </row>
    <row r="6" spans="1:45" s="315" customFormat="1" ht="36" customHeight="1">
      <c r="A6" s="311"/>
      <c r="B6" s="311"/>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443"/>
      <c r="AF6" s="312"/>
      <c r="AG6" s="312"/>
      <c r="AH6" s="312"/>
      <c r="AI6" s="312"/>
      <c r="AJ6" s="312"/>
      <c r="AK6" s="312"/>
      <c r="AL6" s="312"/>
      <c r="AM6" s="313"/>
      <c r="AN6" s="313"/>
      <c r="AO6" s="314"/>
      <c r="AP6" s="314"/>
      <c r="AQ6" s="314"/>
      <c r="AR6" s="314"/>
      <c r="AS6" s="314"/>
    </row>
    <row r="7" spans="1:45" s="343" customFormat="1" ht="24">
      <c r="A7" s="342"/>
      <c r="B7" s="342"/>
      <c r="C7" s="438"/>
      <c r="D7" s="438"/>
      <c r="E7" s="631" t="s">
        <v>289</v>
      </c>
      <c r="F7" s="631"/>
      <c r="G7" s="631"/>
      <c r="H7" s="631"/>
      <c r="I7" s="631"/>
      <c r="J7" s="631"/>
      <c r="K7" s="631"/>
      <c r="L7" s="631"/>
      <c r="M7" s="631"/>
      <c r="N7" s="631"/>
      <c r="O7" s="631"/>
      <c r="P7" s="631"/>
      <c r="Q7" s="631"/>
      <c r="R7" s="631"/>
      <c r="S7" s="631"/>
      <c r="T7" s="631"/>
      <c r="U7" s="631"/>
      <c r="V7" s="439"/>
      <c r="W7" s="631" t="s">
        <v>320</v>
      </c>
      <c r="X7" s="631"/>
      <c r="Y7" s="631"/>
      <c r="Z7" s="631"/>
      <c r="AA7" s="631"/>
      <c r="AB7" s="631"/>
      <c r="AC7" s="631"/>
      <c r="AD7" s="631"/>
      <c r="AE7" s="631"/>
      <c r="AF7" s="631"/>
      <c r="AG7" s="631"/>
      <c r="AH7" s="631"/>
      <c r="AI7" s="631"/>
      <c r="AJ7" s="631"/>
      <c r="AK7" s="631"/>
      <c r="AL7" s="631"/>
      <c r="AM7" s="631"/>
      <c r="AN7" s="631"/>
      <c r="AO7" s="631"/>
      <c r="AP7" s="631"/>
      <c r="AQ7" s="631"/>
      <c r="AR7" s="631"/>
      <c r="AS7" s="631"/>
    </row>
    <row r="8" spans="1:45" s="346" customFormat="1" ht="29.25" customHeight="1">
      <c r="A8" s="634" t="s">
        <v>10</v>
      </c>
      <c r="B8" s="344"/>
      <c r="C8" s="344" t="s">
        <v>22</v>
      </c>
      <c r="D8" s="344"/>
      <c r="E8" s="629" t="s">
        <v>113</v>
      </c>
      <c r="F8" s="629"/>
      <c r="G8" s="630"/>
      <c r="H8" s="630"/>
      <c r="I8" s="630"/>
      <c r="J8" s="345"/>
      <c r="K8" s="629" t="s">
        <v>138</v>
      </c>
      <c r="L8" s="629"/>
      <c r="M8" s="629"/>
      <c r="N8" s="629"/>
      <c r="O8" s="629"/>
      <c r="P8" s="344"/>
      <c r="Q8" s="629" t="s">
        <v>114</v>
      </c>
      <c r="R8" s="629"/>
      <c r="S8" s="629"/>
      <c r="T8" s="629"/>
      <c r="U8" s="630"/>
      <c r="V8" s="405"/>
      <c r="W8" s="629" t="s">
        <v>113</v>
      </c>
      <c r="X8" s="629"/>
      <c r="Y8" s="630"/>
      <c r="Z8" s="630"/>
      <c r="AA8" s="630"/>
      <c r="AB8" s="345"/>
      <c r="AC8" s="629" t="s">
        <v>138</v>
      </c>
      <c r="AD8" s="629"/>
      <c r="AE8" s="629"/>
      <c r="AF8" s="629"/>
      <c r="AG8" s="629"/>
      <c r="AH8" s="344"/>
      <c r="AI8" s="629" t="s">
        <v>114</v>
      </c>
      <c r="AJ8" s="629"/>
      <c r="AK8" s="629"/>
      <c r="AL8" s="629"/>
      <c r="AM8" s="630"/>
      <c r="AN8" s="345"/>
      <c r="AO8" s="629" t="s">
        <v>115</v>
      </c>
      <c r="AP8" s="629"/>
      <c r="AQ8" s="630"/>
      <c r="AR8" s="630"/>
      <c r="AS8" s="630"/>
    </row>
    <row r="9" spans="1:45" s="352" customFormat="1" ht="32.25" customHeight="1">
      <c r="A9" s="635"/>
      <c r="B9" s="347"/>
      <c r="C9" s="348" t="s">
        <v>21</v>
      </c>
      <c r="D9" s="349"/>
      <c r="E9" s="350" t="s">
        <v>17</v>
      </c>
      <c r="F9" s="351"/>
      <c r="G9" s="350" t="s">
        <v>20</v>
      </c>
      <c r="H9" s="351"/>
      <c r="I9" s="350" t="s">
        <v>14</v>
      </c>
      <c r="J9" s="349"/>
      <c r="K9" s="350" t="s">
        <v>17</v>
      </c>
      <c r="L9" s="351"/>
      <c r="M9" s="350" t="s">
        <v>20</v>
      </c>
      <c r="N9" s="351"/>
      <c r="O9" s="350" t="s">
        <v>14</v>
      </c>
      <c r="P9" s="349"/>
      <c r="Q9" s="350" t="s">
        <v>17</v>
      </c>
      <c r="R9" s="351"/>
      <c r="S9" s="350" t="s">
        <v>297</v>
      </c>
      <c r="T9" s="351"/>
      <c r="U9" s="350" t="s">
        <v>14</v>
      </c>
      <c r="V9" s="349"/>
      <c r="W9" s="350" t="s">
        <v>17</v>
      </c>
      <c r="X9" s="351"/>
      <c r="Y9" s="350" t="s">
        <v>20</v>
      </c>
      <c r="Z9" s="351"/>
      <c r="AA9" s="350" t="s">
        <v>14</v>
      </c>
      <c r="AB9" s="349"/>
      <c r="AC9" s="350" t="s">
        <v>17</v>
      </c>
      <c r="AD9" s="351"/>
      <c r="AE9" s="350" t="s">
        <v>20</v>
      </c>
      <c r="AF9" s="351"/>
      <c r="AG9" s="350" t="s">
        <v>14</v>
      </c>
      <c r="AH9" s="349"/>
      <c r="AI9" s="350" t="s">
        <v>17</v>
      </c>
      <c r="AJ9" s="351"/>
      <c r="AK9" s="350" t="s">
        <v>297</v>
      </c>
      <c r="AL9" s="351"/>
      <c r="AM9" s="350" t="s">
        <v>14</v>
      </c>
      <c r="AN9" s="349"/>
      <c r="AO9" s="350" t="s">
        <v>17</v>
      </c>
      <c r="AP9" s="351"/>
      <c r="AQ9" s="350" t="s">
        <v>20</v>
      </c>
      <c r="AR9" s="351"/>
      <c r="AS9" s="350" t="s">
        <v>14</v>
      </c>
    </row>
    <row r="10" spans="1:45" s="352" customFormat="1" ht="51.75" customHeight="1">
      <c r="A10" s="353"/>
      <c r="B10" s="354"/>
      <c r="C10" s="347"/>
      <c r="D10" s="347"/>
      <c r="E10" s="347"/>
      <c r="F10" s="347"/>
      <c r="G10" s="347"/>
      <c r="H10" s="347"/>
      <c r="I10" s="349" t="s">
        <v>98</v>
      </c>
      <c r="J10" s="347"/>
      <c r="K10" s="347"/>
      <c r="L10" s="347"/>
      <c r="M10" s="347"/>
      <c r="N10" s="347"/>
      <c r="O10" s="349" t="s">
        <v>98</v>
      </c>
      <c r="P10" s="347"/>
      <c r="Q10" s="347"/>
      <c r="R10" s="347"/>
      <c r="S10" s="347"/>
      <c r="T10" s="347"/>
      <c r="U10" s="349" t="s">
        <v>98</v>
      </c>
      <c r="V10" s="347"/>
      <c r="W10" s="347"/>
      <c r="X10" s="347"/>
      <c r="Y10" s="347"/>
      <c r="Z10" s="347"/>
      <c r="AA10" s="349" t="s">
        <v>98</v>
      </c>
      <c r="AB10" s="347"/>
      <c r="AC10" s="347"/>
      <c r="AD10" s="347"/>
      <c r="AE10" s="347"/>
      <c r="AF10" s="347"/>
      <c r="AG10" s="349" t="s">
        <v>98</v>
      </c>
      <c r="AH10" s="347"/>
      <c r="AI10" s="347"/>
      <c r="AJ10" s="347"/>
      <c r="AK10" s="347"/>
      <c r="AL10" s="347"/>
      <c r="AM10" s="349" t="s">
        <v>98</v>
      </c>
      <c r="AN10" s="347"/>
      <c r="AO10" s="347"/>
      <c r="AP10" s="347"/>
      <c r="AQ10" s="347"/>
      <c r="AR10" s="347"/>
      <c r="AS10" s="349" t="s">
        <v>98</v>
      </c>
    </row>
    <row r="11" spans="1:45" s="355" customFormat="1" ht="35.25" customHeight="1">
      <c r="A11" s="367" t="s">
        <v>286</v>
      </c>
      <c r="B11" s="361"/>
      <c r="C11" s="362" t="s">
        <v>283</v>
      </c>
      <c r="D11" s="362"/>
      <c r="E11" s="362">
        <v>30133</v>
      </c>
      <c r="F11" s="362"/>
      <c r="G11" s="362">
        <f>(I11/E11)*1000000</f>
        <v>46361.132313410548</v>
      </c>
      <c r="H11" s="362"/>
      <c r="I11" s="362">
        <v>1397</v>
      </c>
      <c r="J11" s="362"/>
      <c r="K11" s="362">
        <v>0</v>
      </c>
      <c r="L11" s="362"/>
      <c r="M11" s="362">
        <v>0</v>
      </c>
      <c r="N11" s="362"/>
      <c r="O11" s="362">
        <v>0</v>
      </c>
      <c r="P11" s="362"/>
      <c r="Q11" s="362">
        <v>0</v>
      </c>
      <c r="R11" s="362"/>
      <c r="S11" s="362"/>
      <c r="T11" s="362"/>
      <c r="U11" s="362">
        <v>0</v>
      </c>
      <c r="V11" s="362"/>
      <c r="W11" s="363">
        <f>E11</f>
        <v>30133</v>
      </c>
      <c r="X11" s="363"/>
      <c r="Y11" s="363">
        <f>AA11/W11*1000000</f>
        <v>46361.132313410548</v>
      </c>
      <c r="Z11" s="363"/>
      <c r="AA11" s="363">
        <v>1397</v>
      </c>
      <c r="AB11" s="363"/>
      <c r="AC11" s="363">
        <v>0</v>
      </c>
      <c r="AD11" s="363"/>
      <c r="AE11" s="363">
        <v>0</v>
      </c>
      <c r="AF11" s="363"/>
      <c r="AG11" s="363">
        <v>0</v>
      </c>
      <c r="AH11" s="363"/>
      <c r="AI11" s="363">
        <v>0</v>
      </c>
      <c r="AJ11" s="363"/>
      <c r="AK11" s="363"/>
      <c r="AL11" s="363"/>
      <c r="AM11" s="363">
        <v>0</v>
      </c>
      <c r="AN11" s="362"/>
      <c r="AO11" s="364">
        <f>W11+AC11-AI11</f>
        <v>30133</v>
      </c>
      <c r="AP11" s="362">
        <f>F11</f>
        <v>0</v>
      </c>
      <c r="AQ11" s="362">
        <f>(AS11/AO11)*1000000</f>
        <v>46361.132313410548</v>
      </c>
      <c r="AR11" s="362"/>
      <c r="AS11" s="362">
        <f>AA11+AG11-AM11</f>
        <v>1397</v>
      </c>
    </row>
    <row r="12" spans="1:45" s="356" customFormat="1" ht="35.25" customHeight="1">
      <c r="A12" s="368" t="s">
        <v>275</v>
      </c>
      <c r="B12" s="365"/>
      <c r="C12" s="364" t="s">
        <v>273</v>
      </c>
      <c r="D12" s="364"/>
      <c r="E12" s="364">
        <v>38271</v>
      </c>
      <c r="F12" s="364"/>
      <c r="G12" s="364">
        <f>(I12/E12)*1000000</f>
        <v>42277.442449896793</v>
      </c>
      <c r="H12" s="364"/>
      <c r="I12" s="364">
        <v>1618</v>
      </c>
      <c r="J12" s="364"/>
      <c r="K12" s="364">
        <v>92645</v>
      </c>
      <c r="L12" s="364"/>
      <c r="M12" s="364">
        <f>(O12/K12)*1000000</f>
        <v>47266.447190889958</v>
      </c>
      <c r="N12" s="364"/>
      <c r="O12" s="364">
        <v>4379</v>
      </c>
      <c r="P12" s="364"/>
      <c r="Q12" s="364">
        <v>100274</v>
      </c>
      <c r="R12" s="364"/>
      <c r="S12" s="364">
        <f>(U12/Q12)*1000000</f>
        <v>45817.971697144683</v>
      </c>
      <c r="T12" s="364"/>
      <c r="U12" s="364">
        <f>(I12+O12)/(E12+K12)*Q12+1</f>
        <v>4594.3512939594857</v>
      </c>
      <c r="V12" s="364"/>
      <c r="W12" s="363">
        <v>30642</v>
      </c>
      <c r="X12" s="366"/>
      <c r="Y12" s="363">
        <f>AA12/W12*1000000</f>
        <v>45786.828535996348</v>
      </c>
      <c r="Z12" s="366"/>
      <c r="AA12" s="363">
        <v>1403</v>
      </c>
      <c r="AB12" s="360"/>
      <c r="AC12" s="360">
        <v>66456</v>
      </c>
      <c r="AD12" s="360"/>
      <c r="AE12" s="363">
        <f>AG12/AC12*1000000</f>
        <v>51989.286144215715</v>
      </c>
      <c r="AF12" s="360"/>
      <c r="AG12" s="360">
        <v>3455</v>
      </c>
      <c r="AH12" s="360"/>
      <c r="AI12" s="360">
        <v>75483</v>
      </c>
      <c r="AJ12" s="360"/>
      <c r="AK12" s="360">
        <f>AM12/AI12*1000000</f>
        <v>50031.92650724011</v>
      </c>
      <c r="AL12" s="360" t="e">
        <f t="shared" ref="AL12" si="0">(Z12+AF12)/(V12+AB12)*AH12</f>
        <v>#DIV/0!</v>
      </c>
      <c r="AM12" s="360">
        <f>(AA12+AG12)/(W12+AC12)*AI12</f>
        <v>3776.5599085460053</v>
      </c>
      <c r="AN12" s="364"/>
      <c r="AO12" s="364">
        <f t="shared" ref="AO12:AO15" si="1">W12+AC12-AI12</f>
        <v>21615</v>
      </c>
      <c r="AP12" s="364"/>
      <c r="AQ12" s="362">
        <f>(AS12/AO12)*1000000</f>
        <v>50031.926507240096</v>
      </c>
      <c r="AR12" s="364"/>
      <c r="AS12" s="362">
        <f>AA12+AG12-AM12</f>
        <v>1081.4400914539947</v>
      </c>
    </row>
    <row r="13" spans="1:45" s="356" customFormat="1" ht="35.25" customHeight="1">
      <c r="A13" s="368" t="s">
        <v>276</v>
      </c>
      <c r="B13" s="365"/>
      <c r="C13" s="364" t="s">
        <v>273</v>
      </c>
      <c r="D13" s="364"/>
      <c r="E13" s="364">
        <v>14751</v>
      </c>
      <c r="F13" s="364"/>
      <c r="G13" s="364">
        <f>(I13/E13)*1000000</f>
        <v>86299.233950240668</v>
      </c>
      <c r="H13" s="364"/>
      <c r="I13" s="364">
        <v>1273</v>
      </c>
      <c r="J13" s="364"/>
      <c r="K13" s="364">
        <v>12656</v>
      </c>
      <c r="L13" s="364"/>
      <c r="M13" s="364">
        <f>(O13/K13)*1000000</f>
        <v>105799.62073324906</v>
      </c>
      <c r="N13" s="364"/>
      <c r="O13" s="364">
        <v>1339</v>
      </c>
      <c r="P13" s="364"/>
      <c r="Q13" s="364">
        <v>21733</v>
      </c>
      <c r="R13" s="364"/>
      <c r="S13" s="364">
        <f t="shared" ref="S13:S14" si="2">(U13/Q13)*1000000</f>
        <v>95304.119385558442</v>
      </c>
      <c r="T13" s="364"/>
      <c r="U13" s="364">
        <f t="shared" ref="U13:U16" si="3">(I13+O13)/(E13+K13)*Q13</f>
        <v>2071.2444266063417</v>
      </c>
      <c r="V13" s="364"/>
      <c r="W13" s="363">
        <v>5674</v>
      </c>
      <c r="X13" s="366"/>
      <c r="Y13" s="363">
        <f t="shared" ref="Y13:Y14" si="4">AA13/W13*1000000</f>
        <v>95347.197744095873</v>
      </c>
      <c r="Z13" s="366"/>
      <c r="AA13" s="363">
        <v>541</v>
      </c>
      <c r="AB13" s="360"/>
      <c r="AC13" s="360">
        <v>15309</v>
      </c>
      <c r="AD13" s="360"/>
      <c r="AE13" s="363">
        <f t="shared" ref="AE13:AE14" si="5">AG13/AC13*1000000</f>
        <v>116402.1164021164</v>
      </c>
      <c r="AF13" s="360"/>
      <c r="AG13" s="360">
        <v>1782</v>
      </c>
      <c r="AH13" s="360"/>
      <c r="AI13" s="360">
        <v>19042</v>
      </c>
      <c r="AJ13" s="360"/>
      <c r="AK13" s="360">
        <f t="shared" ref="AK13:AK14" si="6">AM13/AI13*1000000</f>
        <v>110708.66892246102</v>
      </c>
      <c r="AL13" s="360"/>
      <c r="AM13" s="360">
        <f>(AA13+AG13)/(W13+AC13)*AI13</f>
        <v>2108.1144736215028</v>
      </c>
      <c r="AN13" s="364"/>
      <c r="AO13" s="364">
        <f t="shared" si="1"/>
        <v>1941</v>
      </c>
      <c r="AP13" s="364"/>
      <c r="AQ13" s="362">
        <f>(AS13/AO13)*1000000</f>
        <v>110708.66892246119</v>
      </c>
      <c r="AR13" s="364"/>
      <c r="AS13" s="362">
        <f t="shared" ref="AS13:AS16" si="7">AA13+AG13-AM13</f>
        <v>214.88552637849716</v>
      </c>
    </row>
    <row r="14" spans="1:45" s="356" customFormat="1" ht="35.25" customHeight="1">
      <c r="A14" s="368" t="s">
        <v>192</v>
      </c>
      <c r="B14" s="365"/>
      <c r="C14" s="364" t="s">
        <v>273</v>
      </c>
      <c r="D14" s="364"/>
      <c r="E14" s="364">
        <v>6843</v>
      </c>
      <c r="F14" s="364"/>
      <c r="G14" s="364">
        <f>(I14/E14)*1000000</f>
        <v>271226.07043694286</v>
      </c>
      <c r="H14" s="364"/>
      <c r="I14" s="364">
        <v>1856</v>
      </c>
      <c r="J14" s="364"/>
      <c r="K14" s="364">
        <v>3033</v>
      </c>
      <c r="L14" s="364"/>
      <c r="M14" s="364">
        <f>(O14/K14)*1000000</f>
        <v>719749.42301351798</v>
      </c>
      <c r="N14" s="364"/>
      <c r="O14" s="364">
        <v>2183</v>
      </c>
      <c r="P14" s="364"/>
      <c r="Q14" s="364">
        <v>6242</v>
      </c>
      <c r="R14" s="364"/>
      <c r="S14" s="364">
        <f t="shared" si="2"/>
        <v>408971.24341838795</v>
      </c>
      <c r="T14" s="364"/>
      <c r="U14" s="364">
        <f t="shared" si="3"/>
        <v>2552.7985014175779</v>
      </c>
      <c r="V14" s="364"/>
      <c r="W14" s="363">
        <v>3634</v>
      </c>
      <c r="X14" s="366"/>
      <c r="Y14" s="363">
        <f t="shared" si="4"/>
        <v>408915.79526692349</v>
      </c>
      <c r="Z14" s="366"/>
      <c r="AA14" s="363">
        <v>1486</v>
      </c>
      <c r="AB14" s="360"/>
      <c r="AC14" s="360">
        <v>2611</v>
      </c>
      <c r="AD14" s="360"/>
      <c r="AE14" s="363">
        <f t="shared" si="5"/>
        <v>784373.80314055912</v>
      </c>
      <c r="AF14" s="360"/>
      <c r="AG14" s="360">
        <v>2048</v>
      </c>
      <c r="AH14" s="360"/>
      <c r="AI14" s="360">
        <v>5144</v>
      </c>
      <c r="AJ14" s="360"/>
      <c r="AK14" s="360">
        <f t="shared" si="6"/>
        <v>565892.71417133696</v>
      </c>
      <c r="AL14" s="360"/>
      <c r="AM14" s="360">
        <f>(AA14+AG14)/(W14+AC14)*AI14</f>
        <v>2910.9521216973576</v>
      </c>
      <c r="AN14" s="364"/>
      <c r="AO14" s="364">
        <f t="shared" si="1"/>
        <v>1101</v>
      </c>
      <c r="AP14" s="364"/>
      <c r="AQ14" s="362">
        <f>(AS14/AO14)*1000000</f>
        <v>565892.71417133731</v>
      </c>
      <c r="AR14" s="364"/>
      <c r="AS14" s="362">
        <f t="shared" si="7"/>
        <v>623.0478783026424</v>
      </c>
    </row>
    <row r="15" spans="1:45" s="356" customFormat="1" ht="35.25" customHeight="1">
      <c r="A15" s="368" t="s">
        <v>302</v>
      </c>
      <c r="B15" s="365"/>
      <c r="C15" s="364" t="s">
        <v>284</v>
      </c>
      <c r="D15" s="364"/>
      <c r="E15" s="364">
        <v>0</v>
      </c>
      <c r="F15" s="364"/>
      <c r="G15" s="364">
        <v>0</v>
      </c>
      <c r="H15" s="364"/>
      <c r="I15" s="364">
        <v>0</v>
      </c>
      <c r="J15" s="364"/>
      <c r="K15" s="364">
        <v>140040</v>
      </c>
      <c r="L15" s="364"/>
      <c r="M15" s="364">
        <f>(O15/K15)*1000</f>
        <v>499.2216509568695</v>
      </c>
      <c r="N15" s="364"/>
      <c r="O15" s="364">
        <v>69911</v>
      </c>
      <c r="P15" s="364"/>
      <c r="Q15" s="364">
        <v>138208</v>
      </c>
      <c r="R15" s="364"/>
      <c r="S15" s="364">
        <f>(U15/Q15)*1000</f>
        <v>499.22165095686944</v>
      </c>
      <c r="T15" s="364"/>
      <c r="U15" s="364">
        <f t="shared" si="3"/>
        <v>68996.425935447012</v>
      </c>
      <c r="V15" s="364"/>
      <c r="W15" s="363">
        <v>1832</v>
      </c>
      <c r="X15" s="366"/>
      <c r="Y15" s="363">
        <f t="shared" ref="Y15:Y16" si="8">AA15/W15*1000</f>
        <v>499.45414847161572</v>
      </c>
      <c r="Z15" s="366"/>
      <c r="AA15" s="363">
        <v>915</v>
      </c>
      <c r="AB15" s="360"/>
      <c r="AC15" s="360">
        <v>154000</v>
      </c>
      <c r="AD15" s="360"/>
      <c r="AE15" s="363">
        <f t="shared" ref="AE15:AE16" si="9">AG15/AC15*1000</f>
        <v>529.17532467532465</v>
      </c>
      <c r="AF15" s="360"/>
      <c r="AG15" s="360">
        <v>81493</v>
      </c>
      <c r="AH15" s="360"/>
      <c r="AI15" s="360">
        <v>126000</v>
      </c>
      <c r="AJ15" s="360"/>
      <c r="AK15" s="360">
        <f>AM15/AI15*1000</f>
        <v>528.82591508804353</v>
      </c>
      <c r="AL15" s="360"/>
      <c r="AM15" s="360">
        <f>(AA15+AG15)/(W15+AC15)*AI15</f>
        <v>66632.065301093491</v>
      </c>
      <c r="AN15" s="364"/>
      <c r="AO15" s="364">
        <f t="shared" si="1"/>
        <v>29832</v>
      </c>
      <c r="AP15" s="364"/>
      <c r="AQ15" s="362">
        <f>(AS15/AO15)*1000</f>
        <v>528.8259150880433</v>
      </c>
      <c r="AR15" s="364"/>
      <c r="AS15" s="362">
        <f t="shared" si="7"/>
        <v>15775.934698906509</v>
      </c>
    </row>
    <row r="16" spans="1:45" s="356" customFormat="1" ht="51.75" customHeight="1">
      <c r="A16" s="369" t="s">
        <v>303</v>
      </c>
      <c r="B16" s="365"/>
      <c r="C16" s="364" t="s">
        <v>273</v>
      </c>
      <c r="D16" s="364"/>
      <c r="E16" s="364">
        <v>8500</v>
      </c>
      <c r="F16" s="364"/>
      <c r="G16" s="364">
        <f>(I16/E16)*1000</f>
        <v>1729.4117647058824</v>
      </c>
      <c r="H16" s="364"/>
      <c r="I16" s="364">
        <v>14700</v>
      </c>
      <c r="J16" s="364"/>
      <c r="K16" s="364">
        <v>7192</v>
      </c>
      <c r="L16" s="364"/>
      <c r="M16" s="364">
        <f>(O16/K16)*1000</f>
        <v>2041.4349276974417</v>
      </c>
      <c r="N16" s="364"/>
      <c r="O16" s="364">
        <v>14682</v>
      </c>
      <c r="P16" s="364"/>
      <c r="Q16" s="364">
        <v>7036</v>
      </c>
      <c r="R16" s="364"/>
      <c r="S16" s="364">
        <f>(U16/Q16)*1000</f>
        <v>1872.4190670405305</v>
      </c>
      <c r="T16" s="364"/>
      <c r="U16" s="364">
        <f t="shared" si="3"/>
        <v>13174.340555697172</v>
      </c>
      <c r="V16" s="364"/>
      <c r="W16" s="363">
        <v>8656</v>
      </c>
      <c r="X16" s="366"/>
      <c r="Y16" s="363">
        <f t="shared" si="8"/>
        <v>1872.4584103512013</v>
      </c>
      <c r="Z16" s="366"/>
      <c r="AA16" s="363">
        <v>16208</v>
      </c>
      <c r="AB16" s="360"/>
      <c r="AC16" s="360">
        <v>7810</v>
      </c>
      <c r="AD16" s="360"/>
      <c r="AE16" s="363">
        <f t="shared" si="9"/>
        <v>2163.8924455825863</v>
      </c>
      <c r="AF16" s="360"/>
      <c r="AG16" s="360">
        <v>16900</v>
      </c>
      <c r="AH16" s="360"/>
      <c r="AI16" s="360">
        <v>6390</v>
      </c>
      <c r="AJ16" s="360"/>
      <c r="AK16" s="360">
        <f>AM16/AI16*1000</f>
        <v>2010.6886918498726</v>
      </c>
      <c r="AL16" s="360"/>
      <c r="AM16" s="360">
        <f t="shared" ref="AM16" si="10">(AA16+AG16)/(W16+AC16)*AI16</f>
        <v>12848.300740920686</v>
      </c>
      <c r="AN16" s="364"/>
      <c r="AO16" s="364">
        <f>W16+AC16-AI16</f>
        <v>10076</v>
      </c>
      <c r="AP16" s="364"/>
      <c r="AQ16" s="362">
        <f>(AS16/AO16)*1000</f>
        <v>2010.6886918498726</v>
      </c>
      <c r="AR16" s="364"/>
      <c r="AS16" s="362">
        <f t="shared" si="7"/>
        <v>20259.699259079316</v>
      </c>
    </row>
    <row r="17" spans="1:45" s="346" customFormat="1" ht="32.25" customHeight="1" thickBot="1">
      <c r="A17" s="357" t="s">
        <v>19</v>
      </c>
      <c r="B17" s="357"/>
      <c r="C17" s="377"/>
      <c r="D17" s="377"/>
      <c r="E17" s="358">
        <f>SUM(E11:E16)</f>
        <v>98498</v>
      </c>
      <c r="F17" s="377">
        <f t="shared" ref="F17" si="11">SUM(F11:F16)</f>
        <v>0</v>
      </c>
      <c r="G17" s="405"/>
      <c r="H17" s="377"/>
      <c r="I17" s="358">
        <f>SUM(I11:I16)</f>
        <v>20844</v>
      </c>
      <c r="J17" s="377">
        <f>SUM(J11:J16)</f>
        <v>0</v>
      </c>
      <c r="K17" s="358">
        <f>SUM(K11:K16)</f>
        <v>255566</v>
      </c>
      <c r="L17" s="377"/>
      <c r="M17" s="405"/>
      <c r="N17" s="377"/>
      <c r="O17" s="358">
        <f>SUM(O11:O16)</f>
        <v>92494</v>
      </c>
      <c r="P17" s="377"/>
      <c r="Q17" s="358">
        <f>SUM(Q11:Q16)</f>
        <v>273493</v>
      </c>
      <c r="R17" s="377"/>
      <c r="S17" s="405"/>
      <c r="T17" s="377"/>
      <c r="U17" s="358">
        <f>SUM(U11:U16)-1</f>
        <v>91388.160713127581</v>
      </c>
      <c r="V17" s="405"/>
      <c r="W17" s="358">
        <f>SUM(W11:W16)</f>
        <v>80571</v>
      </c>
      <c r="X17" s="377"/>
      <c r="Y17" s="405"/>
      <c r="Z17" s="377"/>
      <c r="AA17" s="358">
        <f>SUM(AA11:AA16)</f>
        <v>21950</v>
      </c>
      <c r="AB17" s="377"/>
      <c r="AC17" s="358">
        <f>SUM(AC11:AC16)</f>
        <v>246186</v>
      </c>
      <c r="AD17" s="377"/>
      <c r="AE17" s="405"/>
      <c r="AF17" s="377"/>
      <c r="AG17" s="358">
        <f>SUM(AG11:AG16)</f>
        <v>105678</v>
      </c>
      <c r="AH17" s="377"/>
      <c r="AI17" s="358">
        <f>SUM(AI11:AI16)</f>
        <v>232059</v>
      </c>
      <c r="AJ17" s="377"/>
      <c r="AK17" s="405"/>
      <c r="AL17" s="377"/>
      <c r="AM17" s="358">
        <f>SUM(AM12:AM16)</f>
        <v>88275.992545879053</v>
      </c>
      <c r="AN17" s="377"/>
      <c r="AO17" s="358">
        <f>SUM(AO11:AO16)</f>
        <v>94698</v>
      </c>
      <c r="AP17" s="377"/>
      <c r="AQ17" s="405"/>
      <c r="AR17" s="377"/>
      <c r="AS17" s="358">
        <f>SUM(AS11:AS16)</f>
        <v>39352.007454120961</v>
      </c>
    </row>
    <row r="18" spans="1:45" s="11" customFormat="1" ht="21" thickTop="1">
      <c r="A18" s="1"/>
      <c r="B18" s="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spans="1:45" s="11" customFormat="1" ht="24" hidden="1" customHeight="1">
      <c r="A19" s="1"/>
      <c r="B19" s="1"/>
      <c r="C19" s="13"/>
      <c r="D19" s="13"/>
      <c r="E19" s="13"/>
      <c r="F19" s="13"/>
      <c r="G19" s="13"/>
      <c r="H19" s="13"/>
      <c r="I19" s="31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s="11" customFormat="1" ht="20.25" hidden="1">
      <c r="A20" s="1"/>
      <c r="B20" s="1"/>
      <c r="C20" s="13"/>
      <c r="D20" s="13"/>
      <c r="E20" s="13"/>
      <c r="F20" s="13"/>
      <c r="G20" s="13"/>
      <c r="H20" s="13"/>
      <c r="I20" s="13"/>
      <c r="J20" s="13"/>
      <c r="K20" s="13"/>
      <c r="L20" s="13"/>
      <c r="M20" s="13"/>
      <c r="N20" s="13"/>
      <c r="O20" s="13"/>
      <c r="P20" s="13"/>
      <c r="Q20" s="13"/>
      <c r="R20" s="13"/>
      <c r="S20" s="13"/>
      <c r="T20" s="13"/>
      <c r="U20" s="13"/>
      <c r="V20" s="13"/>
      <c r="W20" s="13"/>
      <c r="X20" s="13"/>
      <c r="Y20" s="445">
        <f t="shared" ref="Y20" si="12">AA20-100</f>
        <v>-99.28268120243942</v>
      </c>
      <c r="Z20" s="13"/>
      <c r="AA20" s="445">
        <f>AC12/K12</f>
        <v>0.7173187975605807</v>
      </c>
      <c r="AB20" s="13"/>
      <c r="AC20" s="13">
        <f>M15*1.06</f>
        <v>529.17495001428165</v>
      </c>
      <c r="AD20" s="13"/>
      <c r="AE20" s="445">
        <f>AE15/M15</f>
        <v>1.0600007504903728</v>
      </c>
      <c r="AF20" s="13"/>
      <c r="AG20" s="13"/>
      <c r="AH20" s="13"/>
      <c r="AI20" s="13"/>
      <c r="AJ20" s="13"/>
      <c r="AK20" s="13"/>
      <c r="AL20" s="13"/>
      <c r="AM20" s="13"/>
      <c r="AN20" s="13"/>
      <c r="AO20" s="13"/>
      <c r="AP20" s="13"/>
      <c r="AQ20" s="13"/>
      <c r="AR20" s="13"/>
      <c r="AS20" s="13"/>
    </row>
    <row r="21" spans="1:45" s="11" customFormat="1" ht="20.25" hidden="1">
      <c r="A21" s="1"/>
      <c r="B21" s="1"/>
      <c r="C21" s="13"/>
      <c r="D21" s="13"/>
      <c r="E21" s="13"/>
      <c r="F21" s="13"/>
      <c r="G21" s="13"/>
      <c r="H21" s="13"/>
      <c r="I21" s="13"/>
      <c r="J21" s="13"/>
      <c r="K21" s="13"/>
      <c r="L21" s="13"/>
      <c r="M21" s="13">
        <f>K14-O21</f>
        <v>2760.03</v>
      </c>
      <c r="N21" s="13"/>
      <c r="O21" s="13">
        <f>K14*0.09</f>
        <v>272.96999999999997</v>
      </c>
      <c r="P21" s="13"/>
      <c r="Q21" s="13">
        <f>U21*100</f>
        <v>86.086383119024063</v>
      </c>
      <c r="R21" s="13"/>
      <c r="S21" s="13">
        <f>K14*U21</f>
        <v>2611</v>
      </c>
      <c r="T21" s="13"/>
      <c r="U21" s="444">
        <f>AC14/K14</f>
        <v>0.86086383119024068</v>
      </c>
      <c r="V21" s="13"/>
      <c r="W21" s="13"/>
      <c r="X21" s="13"/>
      <c r="Y21" s="445">
        <f>AA21-100</f>
        <v>-98.790376106194685</v>
      </c>
      <c r="Z21" s="13"/>
      <c r="AA21" s="445">
        <f t="shared" ref="AA21" si="13">AC13/K13</f>
        <v>1.2096238938053097</v>
      </c>
      <c r="AB21" s="13"/>
      <c r="AC21" s="13">
        <f>M16*1.06</f>
        <v>2163.9210233592885</v>
      </c>
      <c r="AD21" s="13"/>
      <c r="AE21" s="445">
        <f t="shared" ref="AE21:AE22" si="14">AE16/M16</f>
        <v>1.0599860011326767</v>
      </c>
      <c r="AF21" s="13"/>
      <c r="AG21" s="13"/>
      <c r="AH21" s="13"/>
      <c r="AI21" s="13"/>
      <c r="AJ21" s="13"/>
      <c r="AK21" s="13"/>
      <c r="AL21" s="13"/>
      <c r="AM21" s="13"/>
      <c r="AN21" s="13"/>
      <c r="AO21" s="13"/>
      <c r="AP21" s="13"/>
      <c r="AQ21" s="13"/>
      <c r="AR21" s="13"/>
      <c r="AS21" s="13"/>
    </row>
    <row r="22" spans="1:45" s="11" customFormat="1" ht="20.25" hidden="1">
      <c r="A22" s="1"/>
      <c r="B22" s="1"/>
      <c r="C22" s="13"/>
      <c r="D22" s="13"/>
      <c r="E22" s="13"/>
      <c r="F22" s="13"/>
      <c r="G22" s="13"/>
      <c r="H22" s="13"/>
      <c r="I22" s="13"/>
      <c r="J22" s="13"/>
      <c r="K22" s="13"/>
      <c r="L22" s="13"/>
      <c r="M22" s="13"/>
      <c r="N22" s="13"/>
      <c r="O22" s="13"/>
      <c r="P22" s="13"/>
      <c r="Q22" s="13"/>
      <c r="R22" s="13"/>
      <c r="S22" s="13">
        <f t="shared" ref="S22:S23" si="15">K15*U22</f>
        <v>154000</v>
      </c>
      <c r="T22" s="13"/>
      <c r="U22" s="444">
        <f t="shared" ref="U22:U23" si="16">AC15/K15</f>
        <v>1.099685804055984</v>
      </c>
      <c r="V22" s="13"/>
      <c r="W22" s="13"/>
      <c r="X22" s="13"/>
      <c r="Y22" s="445">
        <f>AA22-100</f>
        <v>-99.139136168809756</v>
      </c>
      <c r="Z22" s="13"/>
      <c r="AA22" s="445">
        <f>AC14/K14</f>
        <v>0.86086383119024068</v>
      </c>
      <c r="AB22" s="13"/>
      <c r="AC22" s="13"/>
      <c r="AD22" s="13"/>
      <c r="AE22" s="445" t="e">
        <f t="shared" si="14"/>
        <v>#DIV/0!</v>
      </c>
      <c r="AF22" s="13"/>
      <c r="AG22" s="13"/>
      <c r="AH22" s="13"/>
      <c r="AI22" s="13"/>
      <c r="AJ22" s="13"/>
      <c r="AK22" s="13"/>
      <c r="AL22" s="13"/>
      <c r="AM22" s="13"/>
      <c r="AN22" s="13"/>
      <c r="AO22" s="13"/>
      <c r="AP22" s="13"/>
      <c r="AQ22" s="13"/>
      <c r="AR22" s="13"/>
      <c r="AS22" s="13"/>
    </row>
    <row r="23" spans="1:45" s="11" customFormat="1" ht="22.5" hidden="1">
      <c r="A23" s="10"/>
      <c r="B23" s="10"/>
      <c r="C23" s="463" t="s">
        <v>349</v>
      </c>
      <c r="D23" s="10"/>
      <c r="E23" s="10"/>
      <c r="F23" s="10"/>
      <c r="G23" s="10"/>
      <c r="H23" s="10"/>
      <c r="I23" s="10"/>
      <c r="J23" s="10"/>
      <c r="K23" s="10"/>
      <c r="L23" s="10"/>
      <c r="M23" s="10"/>
      <c r="N23" s="10"/>
      <c r="O23" s="10"/>
      <c r="P23" s="10"/>
      <c r="Q23" s="10"/>
      <c r="R23" s="10"/>
      <c r="S23" s="13">
        <f t="shared" si="15"/>
        <v>7810.0000000000009</v>
      </c>
      <c r="T23" s="10"/>
      <c r="U23" s="444">
        <f t="shared" si="16"/>
        <v>1.0859288097886541</v>
      </c>
      <c r="V23" s="10"/>
      <c r="W23" s="13"/>
      <c r="X23" s="10"/>
      <c r="Y23" s="445">
        <v>10</v>
      </c>
      <c r="Z23" s="10"/>
      <c r="AA23" s="445">
        <f>AC15/K15</f>
        <v>1.099685804055984</v>
      </c>
      <c r="AB23" s="10"/>
      <c r="AC23" s="10"/>
      <c r="AD23" s="10"/>
      <c r="AE23" s="10"/>
      <c r="AF23" s="10"/>
      <c r="AG23" s="10"/>
      <c r="AH23" s="10"/>
      <c r="AI23" s="10"/>
      <c r="AJ23" s="10"/>
      <c r="AK23" s="10"/>
      <c r="AL23" s="10"/>
      <c r="AM23" s="10"/>
      <c r="AN23" s="10"/>
      <c r="AO23" s="10"/>
      <c r="AP23" s="10"/>
      <c r="AQ23" s="10"/>
      <c r="AR23" s="10"/>
      <c r="AS23" s="10"/>
    </row>
    <row r="24" spans="1:45" ht="85.5" hidden="1" customHeight="1">
      <c r="A24" s="131"/>
      <c r="B24" s="131"/>
      <c r="C24" s="131"/>
      <c r="D24" s="131"/>
      <c r="E24" s="131"/>
      <c r="F24" s="131"/>
      <c r="G24" s="131"/>
      <c r="H24" s="131"/>
      <c r="I24" s="131"/>
      <c r="J24" s="131"/>
      <c r="K24" s="131"/>
      <c r="L24" s="131"/>
      <c r="M24" s="131"/>
      <c r="N24" s="131"/>
      <c r="O24" s="131"/>
      <c r="P24" s="131"/>
      <c r="Q24" s="131"/>
      <c r="R24" s="131"/>
      <c r="S24" s="131"/>
      <c r="T24" s="131"/>
      <c r="U24" s="13"/>
      <c r="V24" s="414"/>
      <c r="W24" s="13"/>
      <c r="X24" s="131"/>
      <c r="Y24" s="131">
        <v>9</v>
      </c>
      <c r="Z24" s="131"/>
      <c r="AA24" s="445">
        <f>AC16/K16</f>
        <v>1.0859288097886541</v>
      </c>
      <c r="AB24" s="131"/>
      <c r="AC24" s="131"/>
      <c r="AD24" s="131"/>
      <c r="AE24" s="131"/>
      <c r="AF24" s="131"/>
      <c r="AG24" s="131"/>
      <c r="AH24" s="131"/>
      <c r="AI24" s="131"/>
      <c r="AJ24" s="131"/>
      <c r="AK24" s="131"/>
      <c r="AL24" s="131"/>
      <c r="AM24" s="131"/>
      <c r="AN24" s="131"/>
      <c r="AO24" s="131"/>
      <c r="AP24" s="131"/>
      <c r="AQ24" s="131"/>
      <c r="AR24" s="131"/>
      <c r="AS24" s="131"/>
    </row>
    <row r="25" spans="1:45" ht="22.5" hidden="1">
      <c r="A25" s="76"/>
      <c r="B25" s="76"/>
      <c r="C25" s="454" t="s">
        <v>348</v>
      </c>
      <c r="D25" s="76"/>
      <c r="E25" s="76"/>
      <c r="F25" s="76"/>
      <c r="G25" s="76"/>
      <c r="H25" s="76"/>
      <c r="I25" s="76"/>
      <c r="J25" s="76"/>
      <c r="K25" s="76"/>
      <c r="L25" s="76"/>
      <c r="M25" s="76"/>
      <c r="N25" s="76"/>
      <c r="O25" s="76"/>
      <c r="P25" s="76"/>
      <c r="Q25" s="76"/>
      <c r="R25" s="76"/>
      <c r="S25" s="76"/>
      <c r="T25" s="76"/>
      <c r="U25" s="76"/>
      <c r="V25" s="412"/>
      <c r="W25" s="76"/>
      <c r="X25" s="76"/>
      <c r="Y25" s="76"/>
      <c r="Z25" s="76"/>
      <c r="AA25" s="445"/>
      <c r="AB25" s="76"/>
    </row>
    <row r="26" spans="1:45">
      <c r="A26" s="76"/>
      <c r="B26" s="76"/>
      <c r="C26" s="76"/>
      <c r="D26" s="76"/>
      <c r="E26" s="76"/>
      <c r="F26" s="76"/>
      <c r="G26" s="76"/>
      <c r="H26" s="76"/>
      <c r="I26" s="76"/>
      <c r="J26" s="76"/>
      <c r="K26" s="76"/>
      <c r="L26" s="76"/>
      <c r="M26" s="76"/>
      <c r="N26" s="76"/>
      <c r="O26" s="76"/>
      <c r="P26" s="76"/>
      <c r="Q26" s="76"/>
      <c r="R26" s="76"/>
      <c r="S26" s="76"/>
      <c r="T26" s="76"/>
      <c r="U26" s="76"/>
      <c r="V26" s="412"/>
      <c r="W26" s="76"/>
      <c r="X26" s="76"/>
      <c r="Y26" s="76"/>
      <c r="Z26" s="76"/>
      <c r="AA26" s="76"/>
      <c r="AB26" s="76"/>
    </row>
    <row r="27" spans="1:45">
      <c r="A27" s="76"/>
      <c r="B27" s="76"/>
      <c r="C27" s="76"/>
      <c r="D27" s="76"/>
      <c r="E27" s="76"/>
      <c r="F27" s="76"/>
      <c r="G27" s="76"/>
      <c r="H27" s="76"/>
      <c r="I27" s="76"/>
      <c r="J27" s="76"/>
      <c r="K27" s="76"/>
      <c r="L27" s="76"/>
      <c r="M27" s="76"/>
      <c r="N27" s="76"/>
      <c r="O27" s="76"/>
      <c r="P27" s="76"/>
      <c r="Q27" s="76"/>
      <c r="R27" s="76"/>
      <c r="S27" s="76"/>
      <c r="T27" s="76"/>
      <c r="U27" s="76"/>
      <c r="V27" s="412"/>
      <c r="W27" s="76"/>
      <c r="X27" s="76"/>
      <c r="Y27" s="76"/>
      <c r="Z27" s="76"/>
      <c r="AA27" s="76"/>
      <c r="AB27" s="76"/>
    </row>
    <row r="44" spans="1:45" ht="33.75">
      <c r="A44" s="627">
        <v>9</v>
      </c>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row>
  </sheetData>
  <mergeCells count="16">
    <mergeCell ref="A44:AS44"/>
    <mergeCell ref="A1:AS1"/>
    <mergeCell ref="A2:AS2"/>
    <mergeCell ref="AI8:AM8"/>
    <mergeCell ref="AO8:AS8"/>
    <mergeCell ref="A3:AS3"/>
    <mergeCell ref="E8:I8"/>
    <mergeCell ref="K8:O8"/>
    <mergeCell ref="Q8:U8"/>
    <mergeCell ref="E7:U7"/>
    <mergeCell ref="W7:AS7"/>
    <mergeCell ref="A5:AJ5"/>
    <mergeCell ref="AM5:AS5"/>
    <mergeCell ref="AC8:AG8"/>
    <mergeCell ref="A8:A9"/>
    <mergeCell ref="W8:AA8"/>
  </mergeCells>
  <printOptions horizontalCentered="1"/>
  <pageMargins left="0" right="0" top="0.35433070866141736" bottom="0.74803149606299213" header="0" footer="0"/>
  <pageSetup paperSize="9" scale="5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R25"/>
  <sheetViews>
    <sheetView rightToLeft="1" tabSelected="1" view="pageBreakPreview" topLeftCell="B13" zoomScaleSheetLayoutView="100" workbookViewId="0">
      <selection activeCell="K36" sqref="K36"/>
    </sheetView>
  </sheetViews>
  <sheetFormatPr defaultRowHeight="20.25"/>
  <cols>
    <col min="1" max="1" width="0.5703125" style="11" hidden="1" customWidth="1"/>
    <col min="2" max="2" width="43.140625" style="11" bestFit="1" customWidth="1"/>
    <col min="3" max="3" width="1.5703125" style="76" customWidth="1"/>
    <col min="4" max="4" width="14.7109375" style="11" customWidth="1"/>
    <col min="5" max="5" width="2" style="11" customWidth="1"/>
    <col min="6" max="6" width="16.85546875" style="11" customWidth="1"/>
    <col min="7" max="7" width="1.85546875" style="11" customWidth="1"/>
    <col min="8" max="8" width="7" style="11" customWidth="1"/>
    <col min="9" max="9" width="1.7109375" style="11" customWidth="1"/>
    <col min="10" max="10" width="10.42578125" style="11" customWidth="1"/>
    <col min="11" max="11" width="1.28515625" style="11" customWidth="1"/>
    <col min="12" max="12" width="6.140625" style="11" customWidth="1"/>
    <col min="13" max="13" width="1.28515625" style="11" customWidth="1"/>
    <col min="14" max="14" width="17.5703125" style="11" customWidth="1"/>
    <col min="15" max="15" width="1.42578125" style="11" customWidth="1"/>
    <col min="16" max="16" width="5.140625" style="11" customWidth="1"/>
    <col min="17" max="17" width="1.5703125" style="11" customWidth="1"/>
    <col min="18" max="18" width="11.28515625" style="11" customWidth="1"/>
    <col min="19" max="16384" width="9.140625" style="11"/>
  </cols>
  <sheetData>
    <row r="1" spans="1:18" ht="21.75">
      <c r="A1" s="10"/>
      <c r="B1" s="584" t="s">
        <v>290</v>
      </c>
      <c r="C1" s="584"/>
      <c r="D1" s="584"/>
      <c r="E1" s="584"/>
      <c r="F1" s="584"/>
      <c r="G1" s="584"/>
      <c r="H1" s="584"/>
      <c r="I1" s="584"/>
      <c r="J1" s="584"/>
      <c r="K1" s="584"/>
      <c r="L1" s="584"/>
      <c r="M1" s="584"/>
      <c r="N1" s="584"/>
      <c r="O1" s="584"/>
      <c r="P1" s="584"/>
      <c r="Q1" s="584"/>
      <c r="R1" s="584"/>
    </row>
    <row r="2" spans="1:18" ht="21.75">
      <c r="A2" s="10"/>
      <c r="B2" s="584" t="s">
        <v>128</v>
      </c>
      <c r="C2" s="584"/>
      <c r="D2" s="584"/>
      <c r="E2" s="584"/>
      <c r="F2" s="584"/>
      <c r="G2" s="584"/>
      <c r="H2" s="584"/>
      <c r="I2" s="584"/>
      <c r="J2" s="584"/>
      <c r="K2" s="584"/>
      <c r="L2" s="584"/>
      <c r="M2" s="584"/>
      <c r="N2" s="584"/>
      <c r="O2" s="584"/>
      <c r="P2" s="584"/>
      <c r="Q2" s="584"/>
      <c r="R2" s="584"/>
    </row>
    <row r="3" spans="1:18" ht="22.5" customHeight="1">
      <c r="A3" s="10" t="s">
        <v>351</v>
      </c>
      <c r="B3" s="584" t="s">
        <v>352</v>
      </c>
      <c r="C3" s="584"/>
      <c r="D3" s="584"/>
      <c r="E3" s="584"/>
      <c r="F3" s="584"/>
      <c r="G3" s="584"/>
      <c r="H3" s="584"/>
      <c r="I3" s="584"/>
      <c r="J3" s="584"/>
      <c r="K3" s="584"/>
      <c r="L3" s="584"/>
      <c r="M3" s="584"/>
      <c r="N3" s="584"/>
      <c r="O3" s="584"/>
      <c r="P3" s="584"/>
      <c r="Q3" s="584"/>
      <c r="R3" s="584"/>
    </row>
    <row r="4" spans="1:18" s="9" customFormat="1" ht="21.75">
      <c r="A4" s="4"/>
      <c r="B4" s="639" t="s">
        <v>363</v>
      </c>
      <c r="C4" s="640"/>
      <c r="D4" s="640"/>
      <c r="E4" s="640"/>
      <c r="F4" s="640"/>
      <c r="G4" s="119"/>
    </row>
    <row r="5" spans="1:18" s="9" customFormat="1" ht="17.25" customHeight="1">
      <c r="A5" s="4"/>
      <c r="B5" s="339"/>
      <c r="C5" s="340"/>
      <c r="D5" s="340"/>
      <c r="E5" s="340"/>
      <c r="F5" s="340"/>
      <c r="G5" s="340"/>
    </row>
    <row r="6" spans="1:18" s="74" customFormat="1" ht="21.75" customHeight="1">
      <c r="A6" s="73"/>
      <c r="B6" s="418" t="s">
        <v>10</v>
      </c>
      <c r="C6" s="247"/>
      <c r="D6" s="441" t="s">
        <v>320</v>
      </c>
      <c r="E6" s="248"/>
      <c r="F6" s="441" t="s">
        <v>289</v>
      </c>
      <c r="G6" s="248"/>
    </row>
    <row r="7" spans="1:18" ht="23.25" customHeight="1">
      <c r="A7" s="10"/>
      <c r="B7" s="93"/>
      <c r="C7" s="77"/>
      <c r="D7" s="412" t="s">
        <v>98</v>
      </c>
      <c r="E7" s="81"/>
      <c r="F7" s="43" t="s">
        <v>98</v>
      </c>
      <c r="G7" s="81"/>
    </row>
    <row r="8" spans="1:18" ht="23.25" customHeight="1">
      <c r="A8" s="10"/>
      <c r="B8" s="419" t="s">
        <v>90</v>
      </c>
      <c r="C8" s="3"/>
      <c r="D8" s="2">
        <v>1499</v>
      </c>
      <c r="E8" s="2"/>
      <c r="F8" s="2">
        <v>1272</v>
      </c>
      <c r="G8" s="2"/>
    </row>
    <row r="9" spans="1:18" ht="23.25" customHeight="1">
      <c r="A9" s="10"/>
      <c r="B9" s="419" t="s">
        <v>330</v>
      </c>
      <c r="C9" s="3"/>
      <c r="D9" s="2">
        <v>532</v>
      </c>
      <c r="E9" s="2"/>
      <c r="F9" s="2">
        <v>484</v>
      </c>
      <c r="G9" s="2"/>
    </row>
    <row r="10" spans="1:18" ht="23.25" customHeight="1">
      <c r="A10" s="10"/>
      <c r="B10" s="419" t="s">
        <v>331</v>
      </c>
      <c r="C10" s="3"/>
      <c r="D10" s="2">
        <v>535</v>
      </c>
      <c r="E10" s="2"/>
      <c r="F10" s="2">
        <v>486</v>
      </c>
      <c r="G10" s="2"/>
    </row>
    <row r="11" spans="1:18" ht="23.25" customHeight="1">
      <c r="A11" s="10"/>
      <c r="B11" s="419" t="s">
        <v>15</v>
      </c>
      <c r="C11" s="3"/>
      <c r="D11" s="2">
        <v>1690</v>
      </c>
      <c r="E11" s="2"/>
      <c r="F11" s="2">
        <v>1460</v>
      </c>
      <c r="G11" s="2"/>
    </row>
    <row r="12" spans="1:18" ht="23.25" customHeight="1">
      <c r="A12" s="10"/>
      <c r="B12" s="419" t="s">
        <v>6</v>
      </c>
      <c r="C12" s="3"/>
      <c r="D12" s="2">
        <v>1127</v>
      </c>
      <c r="E12" s="2"/>
      <c r="F12" s="2">
        <v>939</v>
      </c>
      <c r="G12" s="2"/>
    </row>
    <row r="13" spans="1:18" s="74" customFormat="1" ht="23.25" customHeight="1" thickBot="1">
      <c r="A13" s="73"/>
      <c r="B13" s="420" t="s">
        <v>26</v>
      </c>
      <c r="C13" s="72"/>
      <c r="D13" s="245">
        <f>SUM(D8:D12)</f>
        <v>5383</v>
      </c>
      <c r="E13" s="246"/>
      <c r="F13" s="245">
        <f>SUM(F8:F12)</f>
        <v>4641</v>
      </c>
      <c r="G13" s="246"/>
    </row>
    <row r="14" spans="1:18" ht="21" thickTop="1">
      <c r="A14" s="10"/>
      <c r="B14" s="118"/>
      <c r="C14" s="13"/>
      <c r="D14" s="10"/>
      <c r="E14" s="10"/>
      <c r="F14" s="10"/>
      <c r="G14" s="10"/>
    </row>
    <row r="15" spans="1:18" s="120" customFormat="1" ht="21.75">
      <c r="A15" s="50"/>
      <c r="B15" s="639" t="s">
        <v>206</v>
      </c>
      <c r="C15" s="639"/>
      <c r="D15" s="640"/>
      <c r="E15" s="640"/>
      <c r="F15" s="640"/>
      <c r="G15" s="640"/>
      <c r="H15" s="640"/>
      <c r="I15" s="640"/>
      <c r="J15" s="640"/>
      <c r="K15" s="640"/>
      <c r="L15" s="640"/>
      <c r="M15" s="640"/>
      <c r="N15" s="640"/>
      <c r="O15" s="640"/>
      <c r="P15" s="640"/>
      <c r="Q15" s="119"/>
      <c r="R15" s="119"/>
    </row>
    <row r="16" spans="1:18" s="122" customFormat="1" ht="21.75">
      <c r="A16" s="5"/>
      <c r="B16" s="440" t="s">
        <v>10</v>
      </c>
      <c r="C16" s="121"/>
      <c r="D16" s="638" t="s">
        <v>320</v>
      </c>
      <c r="E16" s="638"/>
      <c r="F16" s="638"/>
      <c r="G16" s="638"/>
      <c r="H16" s="638"/>
      <c r="I16" s="638"/>
      <c r="J16" s="638"/>
      <c r="K16" s="121"/>
      <c r="L16" s="638" t="s">
        <v>289</v>
      </c>
      <c r="M16" s="638"/>
      <c r="N16" s="638"/>
      <c r="O16" s="638"/>
      <c r="P16" s="638"/>
      <c r="Q16" s="638"/>
      <c r="R16" s="638"/>
    </row>
    <row r="17" spans="1:18" s="127" customFormat="1" ht="26.25" customHeight="1">
      <c r="A17" s="58"/>
      <c r="B17" s="124"/>
      <c r="C17" s="124"/>
      <c r="D17" s="637" t="s">
        <v>247</v>
      </c>
      <c r="E17" s="637"/>
      <c r="F17" s="637"/>
      <c r="G17" s="637"/>
      <c r="H17" s="637"/>
      <c r="I17" s="124"/>
      <c r="J17" s="123"/>
      <c r="K17" s="124"/>
      <c r="L17" s="637" t="s">
        <v>247</v>
      </c>
      <c r="M17" s="637"/>
      <c r="N17" s="637"/>
      <c r="O17" s="637"/>
      <c r="P17" s="637"/>
      <c r="Q17" s="124"/>
      <c r="R17" s="123"/>
    </row>
    <row r="18" spans="1:18" s="127" customFormat="1" ht="60.75">
      <c r="A18" s="58"/>
      <c r="B18" s="2"/>
      <c r="C18" s="2"/>
      <c r="D18" s="123" t="s">
        <v>111</v>
      </c>
      <c r="E18" s="124"/>
      <c r="F18" s="125" t="s">
        <v>282</v>
      </c>
      <c r="G18" s="124"/>
      <c r="H18" s="123" t="s">
        <v>18</v>
      </c>
      <c r="I18" s="124"/>
      <c r="J18" s="126" t="s">
        <v>112</v>
      </c>
      <c r="K18" s="124"/>
      <c r="L18" s="123" t="s">
        <v>111</v>
      </c>
      <c r="M18" s="124"/>
      <c r="N18" s="125" t="s">
        <v>282</v>
      </c>
      <c r="O18" s="124"/>
      <c r="P18" s="123" t="s">
        <v>18</v>
      </c>
      <c r="Q18" s="124"/>
      <c r="R18" s="126" t="s">
        <v>112</v>
      </c>
    </row>
    <row r="19" spans="1:18" s="127" customFormat="1">
      <c r="A19" s="58"/>
      <c r="B19" s="2"/>
      <c r="C19" s="2"/>
      <c r="D19" s="124"/>
      <c r="E19" s="124"/>
      <c r="F19" s="124"/>
      <c r="G19" s="124"/>
      <c r="H19" s="124"/>
      <c r="I19" s="124"/>
      <c r="J19" s="124" t="s">
        <v>98</v>
      </c>
      <c r="K19" s="124"/>
      <c r="L19" s="124"/>
      <c r="M19" s="124"/>
      <c r="N19" s="124"/>
      <c r="O19" s="124"/>
      <c r="P19" s="124"/>
      <c r="Q19" s="124"/>
      <c r="R19" s="124" t="s">
        <v>98</v>
      </c>
    </row>
    <row r="20" spans="1:18" s="127" customFormat="1">
      <c r="A20" s="58"/>
      <c r="B20" s="483" t="s">
        <v>248</v>
      </c>
      <c r="C20" s="128"/>
      <c r="D20" s="2">
        <v>8</v>
      </c>
      <c r="E20" s="2"/>
      <c r="F20" s="2">
        <v>11</v>
      </c>
      <c r="G20" s="2"/>
      <c r="H20" s="2">
        <v>19</v>
      </c>
      <c r="I20" s="2"/>
      <c r="J20" s="2">
        <v>3685</v>
      </c>
      <c r="K20" s="2"/>
      <c r="L20" s="2">
        <v>8</v>
      </c>
      <c r="M20" s="2"/>
      <c r="N20" s="2">
        <v>11</v>
      </c>
      <c r="O20" s="2"/>
      <c r="P20" s="2">
        <v>19</v>
      </c>
      <c r="Q20" s="2"/>
      <c r="R20" s="2">
        <v>3124</v>
      </c>
    </row>
    <row r="21" spans="1:18" s="127" customFormat="1">
      <c r="A21" s="58"/>
      <c r="B21" s="484" t="s">
        <v>299</v>
      </c>
      <c r="D21" s="127">
        <v>0</v>
      </c>
      <c r="F21" s="127">
        <v>0</v>
      </c>
      <c r="H21" s="127">
        <v>0</v>
      </c>
      <c r="J21" s="2">
        <v>1499</v>
      </c>
      <c r="L21" s="127">
        <v>0</v>
      </c>
      <c r="N21" s="127">
        <v>0</v>
      </c>
      <c r="R21" s="2">
        <v>1272</v>
      </c>
    </row>
    <row r="22" spans="1:18" s="127" customFormat="1">
      <c r="A22" s="58"/>
      <c r="B22" s="483" t="s">
        <v>281</v>
      </c>
      <c r="C22" s="128"/>
      <c r="D22" s="2">
        <v>7</v>
      </c>
      <c r="E22" s="2"/>
      <c r="F22" s="2">
        <v>18</v>
      </c>
      <c r="G22" s="2"/>
      <c r="H22" s="2">
        <v>25</v>
      </c>
      <c r="I22" s="2"/>
      <c r="J22" s="2">
        <v>2756</v>
      </c>
      <c r="K22" s="2"/>
      <c r="L22" s="2">
        <v>8</v>
      </c>
      <c r="M22" s="2"/>
      <c r="N22" s="2">
        <v>17</v>
      </c>
      <c r="O22" s="2"/>
      <c r="P22" s="2">
        <v>25</v>
      </c>
      <c r="Q22" s="2"/>
      <c r="R22" s="2">
        <v>2567</v>
      </c>
    </row>
    <row r="23" spans="1:18" s="250" customFormat="1" ht="23.25" thickBot="1">
      <c r="A23" s="249"/>
      <c r="B23" s="485" t="s">
        <v>99</v>
      </c>
      <c r="C23" s="462" t="s">
        <v>350</v>
      </c>
      <c r="D23" s="245">
        <f>SUM(D20:D22)</f>
        <v>15</v>
      </c>
      <c r="E23" s="321"/>
      <c r="F23" s="245">
        <f>SUM(F20:F22)</f>
        <v>29</v>
      </c>
      <c r="G23" s="321"/>
      <c r="H23" s="245">
        <f>SUM(H20:H22)</f>
        <v>44</v>
      </c>
      <c r="I23" s="321"/>
      <c r="J23" s="245">
        <f>SUM(J20:J22)</f>
        <v>7940</v>
      </c>
      <c r="K23" s="321">
        <f t="shared" ref="K23:Q23" si="0">SUM(K20:K22)</f>
        <v>0</v>
      </c>
      <c r="L23" s="245">
        <f t="shared" si="0"/>
        <v>16</v>
      </c>
      <c r="M23" s="321">
        <f t="shared" si="0"/>
        <v>0</v>
      </c>
      <c r="N23" s="245">
        <f t="shared" si="0"/>
        <v>28</v>
      </c>
      <c r="O23" s="321">
        <f t="shared" si="0"/>
        <v>0</v>
      </c>
      <c r="P23" s="245">
        <f t="shared" si="0"/>
        <v>44</v>
      </c>
      <c r="Q23" s="321">
        <f t="shared" si="0"/>
        <v>0</v>
      </c>
      <c r="R23" s="245">
        <f>SUM(R20:R22)</f>
        <v>6963</v>
      </c>
    </row>
    <row r="24" spans="1:18" s="250" customFormat="1" ht="22.5" thickTop="1">
      <c r="A24" s="249"/>
      <c r="B24" s="71"/>
      <c r="C24" s="71"/>
      <c r="D24" s="316"/>
      <c r="E24" s="316"/>
      <c r="F24" s="316"/>
      <c r="G24" s="316"/>
      <c r="H24" s="316"/>
      <c r="I24" s="316"/>
      <c r="J24" s="316"/>
      <c r="K24" s="316"/>
      <c r="L24" s="316"/>
      <c r="M24" s="316"/>
      <c r="N24" s="316"/>
      <c r="O24" s="316"/>
      <c r="P24" s="316"/>
      <c r="Q24" s="316"/>
      <c r="R24" s="316"/>
    </row>
    <row r="25" spans="1:18" ht="21.75">
      <c r="B25" s="636">
        <v>10</v>
      </c>
      <c r="C25" s="636"/>
      <c r="D25" s="636"/>
      <c r="E25" s="636"/>
      <c r="F25" s="636"/>
      <c r="G25" s="636"/>
      <c r="H25" s="636"/>
      <c r="I25" s="636"/>
      <c r="J25" s="636"/>
      <c r="K25" s="636"/>
      <c r="L25" s="636"/>
      <c r="M25" s="636"/>
      <c r="N25" s="636"/>
      <c r="O25" s="636"/>
      <c r="P25" s="636"/>
      <c r="Q25" s="636"/>
      <c r="R25" s="636"/>
    </row>
  </sheetData>
  <mergeCells count="10">
    <mergeCell ref="B2:R2"/>
    <mergeCell ref="B1:R1"/>
    <mergeCell ref="B25:R25"/>
    <mergeCell ref="D17:H17"/>
    <mergeCell ref="L17:P17"/>
    <mergeCell ref="L16:R16"/>
    <mergeCell ref="B4:F4"/>
    <mergeCell ref="B15:P15"/>
    <mergeCell ref="D16:J16"/>
    <mergeCell ref="B3:R3"/>
  </mergeCells>
  <printOptions horizontalCentered="1"/>
  <pageMargins left="0.19685039370078741" right="0.15748031496062992" top="0.35433070866141736" bottom="0.19685039370078741" header="0" footer="0"/>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صورت سود و زیان</vt:lpstr>
      <vt:lpstr>اهم برنامه ها و مفروضات</vt:lpstr>
      <vt:lpstr>ظرفیت ها</vt:lpstr>
      <vt:lpstr>اولین پیش بینی و عملکرد واقعی</vt:lpstr>
      <vt:lpstr>فروش</vt:lpstr>
      <vt:lpstr>ب ت ش</vt:lpstr>
      <vt:lpstr>گردش موجودی کالا</vt:lpstr>
      <vt:lpstr>خرید</vt:lpstr>
      <vt:lpstr>سربار</vt:lpstr>
      <vt:lpstr>اداری و عمومی</vt:lpstr>
      <vt:lpstr>سایر درآمد(هزینه)های عملیاتی</vt:lpstr>
      <vt:lpstr>سایر درآمد(هزینه)های غیرعملیاتی</vt:lpstr>
      <vt:lpstr>صورت وضعیت پرتفوی و سود سهام</vt:lpstr>
      <vt:lpstr>هزینه مالی و تسهیلات</vt:lpstr>
      <vt:lpstr>طرح سرمایه ای</vt:lpstr>
      <vt:lpstr>صورت منابع و مصارف نقدی</vt:lpstr>
      <vt:lpstr>صورت منابع و مصارف ارزی</vt:lpstr>
      <vt:lpstr>خرید!LastCell</vt:lpstr>
      <vt:lpstr>'اداری و عمومی'!Print_Area</vt:lpstr>
      <vt:lpstr>'اهم برنامه ها و مفروضات'!Print_Area</vt:lpstr>
      <vt:lpstr>'اولین پیش بینی و عملکرد واقعی'!Print_Area</vt:lpstr>
      <vt:lpstr>'ب ت ش'!Print_Area</vt:lpstr>
      <vt:lpstr>خرید!Print_Area</vt:lpstr>
      <vt:lpstr>'سایر درآمد(هزینه)های عملیاتی'!Print_Area</vt:lpstr>
      <vt:lpstr>'سایر درآمد(هزینه)های غیرعملیاتی'!Print_Area</vt:lpstr>
      <vt:lpstr>سربار!Print_Area</vt:lpstr>
      <vt:lpstr>'صورت سود و زیان'!Print_Area</vt:lpstr>
      <vt:lpstr>'صورت منابع و مصارف ارزی'!Print_Area</vt:lpstr>
      <vt:lpstr>'صورت منابع و مصارف نقدی'!Print_Area</vt:lpstr>
      <vt:lpstr>'صورت وضعیت پرتفوی و سود سهام'!Print_Area</vt:lpstr>
      <vt:lpstr>'طرح سرمایه ای'!Print_Area</vt:lpstr>
      <vt:lpstr>'ظرفیت ها'!Print_Area</vt:lpstr>
      <vt:lpstr>فروش!Print_Area</vt:lpstr>
      <vt:lpstr>'گردش موجودی کالا'!Print_Area</vt:lpstr>
      <vt:lpstr>'هزینه مالی و تسهیلات'!Print_Area</vt:lpstr>
      <vt:lpstr>'اداری و عمومی'!StartCell</vt:lpstr>
      <vt:lpstr>'ب ت ش'!StartCell</vt:lpstr>
      <vt:lpstr>خرید!StartCell</vt:lpstr>
      <vt:lpstr>سربار!StartCell</vt:lpstr>
      <vt:lpstr>'طرح سرمایه ای'!StartCell</vt:lpstr>
      <vt:lpstr>فروش!StartCell</vt:lpstr>
      <vt:lpstr>StartCell</vt:lpstr>
    </vt:vector>
  </TitlesOfParts>
  <Company>FKCC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KHankeshi</dc:creator>
  <cp:lastModifiedBy>shabani</cp:lastModifiedBy>
  <cp:lastPrinted>2014-07-27T11:52:50Z</cp:lastPrinted>
  <dcterms:created xsi:type="dcterms:W3CDTF">2001-07-28T09:47:37Z</dcterms:created>
  <dcterms:modified xsi:type="dcterms:W3CDTF">2014-07-27T11:53:13Z</dcterms:modified>
</cp:coreProperties>
</file>