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30" yWindow="75" windowWidth="10380" windowHeight="6495" tabRatio="933"/>
  </bookViews>
  <sheets>
    <sheet name="صورت سود و زیان تلفيقي " sheetId="41" r:id="rId1"/>
    <sheet name="فروش" sheetId="29" r:id="rId2"/>
    <sheet name="ب ت ش" sheetId="7" r:id="rId3"/>
    <sheet name="دستمزد وسربارمستقيم " sheetId="43" r:id="rId4"/>
    <sheet name="اداري عمومي " sheetId="44" r:id="rId5"/>
    <sheet name="ساير درآمدها عملياتي و ...تلفيق" sheetId="42" r:id="rId6"/>
    <sheet name="هزینه مالی و تسهیلات" sheetId="31" state="hidden" r:id="rId7"/>
  </sheets>
  <externalReferences>
    <externalReference r:id="rId8"/>
    <externalReference r:id="rId9"/>
  </externalReferences>
  <definedNames>
    <definedName name="LastCell" localSheetId="2">'ب ت ش'!#REF!</definedName>
    <definedName name="LastCell" localSheetId="0">#REF!</definedName>
    <definedName name="LastCell" localSheetId="1">فروش!#REF!</definedName>
    <definedName name="LastCell">#REF!</definedName>
    <definedName name="_xlnm.Print_Area" localSheetId="4">'اداري عمومي '!$A$1:$N$32</definedName>
    <definedName name="_xlnm.Print_Area" localSheetId="2">'ب ت ش'!$A$1:$K$31</definedName>
    <definedName name="_xlnm.Print_Area" localSheetId="3">'دستمزد وسربارمستقيم '!$A$1:$L$34</definedName>
    <definedName name="_xlnm.Print_Area" localSheetId="5">'ساير درآمدها عملياتي و ...تلفيق'!$A$1:$K$38</definedName>
    <definedName name="_xlnm.Print_Area" localSheetId="0">'صورت سود و زیان تلفيقي '!$A$1:$M$39</definedName>
    <definedName name="_xlnm.Print_Area" localSheetId="1">فروش!$B$1:$R$40</definedName>
    <definedName name="_xlnm.Print_Area" localSheetId="6">'هزینه مالی و تسهیلات'!$A$1:$J$30</definedName>
    <definedName name="StartCell" localSheetId="2">'ب ت ش'!$B$10</definedName>
    <definedName name="StartCell" localSheetId="1">فروش!#REF!</definedName>
    <definedName name="StartCell">#REF!</definedName>
  </definedNames>
  <calcPr calcId="144525"/>
</workbook>
</file>

<file path=xl/calcChain.xml><?xml version="1.0" encoding="utf-8"?>
<calcChain xmlns="http://schemas.openxmlformats.org/spreadsheetml/2006/main">
  <c r="J7" i="41" l="1"/>
  <c r="L32" i="41"/>
  <c r="L6" i="41" l="1"/>
  <c r="J18" i="41" l="1"/>
  <c r="G12" i="7" l="1"/>
  <c r="J18" i="44"/>
  <c r="J9" i="44"/>
  <c r="Q9" i="29"/>
  <c r="Q10" i="29"/>
  <c r="Q25" i="29"/>
  <c r="H24" i="29"/>
  <c r="H25" i="29"/>
  <c r="H12" i="29" l="1"/>
  <c r="H11" i="29"/>
  <c r="Q17" i="29"/>
  <c r="O16" i="29"/>
  <c r="O12" i="29"/>
  <c r="O9" i="29"/>
  <c r="E32" i="42" l="1"/>
  <c r="E27" i="42"/>
  <c r="J32" i="42"/>
  <c r="E13" i="42"/>
  <c r="J13" i="42"/>
  <c r="H32" i="43"/>
  <c r="K32" i="43"/>
  <c r="F32" i="43"/>
  <c r="F20" i="43"/>
  <c r="H7" i="43"/>
  <c r="K15" i="43"/>
  <c r="K8" i="43"/>
  <c r="M29" i="44"/>
  <c r="H22" i="44"/>
  <c r="H29" i="44"/>
  <c r="H16" i="44"/>
  <c r="H18" i="44" s="1"/>
  <c r="H8" i="44"/>
  <c r="E18" i="44" l="1"/>
  <c r="E13" i="7"/>
  <c r="E15" i="7" s="1"/>
  <c r="E18" i="7" s="1"/>
  <c r="E20" i="7" s="1"/>
  <c r="G16" i="7"/>
  <c r="I13" i="7"/>
  <c r="I15" i="7" s="1"/>
  <c r="I18" i="7" s="1"/>
  <c r="I20" i="7" s="1"/>
  <c r="H16" i="29"/>
  <c r="J14" i="29"/>
  <c r="J19" i="29" s="1"/>
  <c r="H10" i="29"/>
  <c r="H9" i="29"/>
  <c r="H32" i="29"/>
  <c r="O32" i="29"/>
  <c r="H27" i="29"/>
  <c r="O27" i="29"/>
  <c r="J34" i="29"/>
  <c r="J30" i="29"/>
  <c r="H26" i="29"/>
  <c r="E29" i="44" l="1"/>
  <c r="O25" i="29"/>
  <c r="O26" i="29"/>
  <c r="O24" i="29"/>
  <c r="O11" i="29"/>
  <c r="O10" i="29" l="1"/>
  <c r="A3" i="44" l="1"/>
  <c r="A3" i="42" s="1"/>
  <c r="A2" i="44"/>
  <c r="A2" i="42" s="1"/>
  <c r="A1" i="44" l="1"/>
  <c r="M18" i="44"/>
  <c r="B28" i="44"/>
  <c r="B27" i="44"/>
  <c r="B25" i="44"/>
  <c r="B24" i="44"/>
  <c r="M23" i="44"/>
  <c r="J23" i="44"/>
  <c r="H23" i="44"/>
  <c r="E23" i="44"/>
  <c r="B17" i="44"/>
  <c r="B16" i="44"/>
  <c r="B15" i="44"/>
  <c r="B14" i="44"/>
  <c r="B13" i="44"/>
  <c r="B12" i="44"/>
  <c r="B11" i="44"/>
  <c r="B9" i="44"/>
  <c r="M8" i="44"/>
  <c r="J8" i="44"/>
  <c r="E8" i="44"/>
  <c r="E22" i="44"/>
  <c r="H15" i="43"/>
  <c r="G11" i="7" s="1"/>
  <c r="G13" i="7" s="1"/>
  <c r="G15" i="7" s="1"/>
  <c r="H10" i="41" l="1"/>
  <c r="M22" i="44"/>
  <c r="J29" i="44"/>
  <c r="J22" i="44"/>
  <c r="A31" i="43" l="1"/>
  <c r="A30" i="43"/>
  <c r="A29" i="43"/>
  <c r="A28" i="43"/>
  <c r="A27" i="43"/>
  <c r="A26" i="43"/>
  <c r="A24" i="43"/>
  <c r="A23" i="43"/>
  <c r="A22" i="43"/>
  <c r="C32" i="43"/>
  <c r="C12" i="7" s="1"/>
  <c r="A21" i="43"/>
  <c r="K20" i="43"/>
  <c r="H20" i="43"/>
  <c r="C20" i="43"/>
  <c r="F15" i="43"/>
  <c r="A14" i="43"/>
  <c r="A13" i="43"/>
  <c r="A11" i="43"/>
  <c r="A10" i="43"/>
  <c r="A9" i="43"/>
  <c r="H8" i="43"/>
  <c r="F8" i="43"/>
  <c r="C8" i="43"/>
  <c r="F19" i="43"/>
  <c r="H19" i="43"/>
  <c r="A31" i="42"/>
  <c r="A29" i="42"/>
  <c r="G32" i="42"/>
  <c r="A28" i="42"/>
  <c r="J27" i="42"/>
  <c r="G27" i="42"/>
  <c r="B27" i="42"/>
  <c r="J21" i="42"/>
  <c r="E21" i="42"/>
  <c r="J19" i="42"/>
  <c r="G19" i="42"/>
  <c r="E19" i="42"/>
  <c r="B19" i="42"/>
  <c r="G13" i="42"/>
  <c r="J9" i="42"/>
  <c r="G9" i="42"/>
  <c r="E9" i="42"/>
  <c r="B9" i="42"/>
  <c r="J18" i="42"/>
  <c r="J26" i="42" s="1"/>
  <c r="B18" i="42"/>
  <c r="B26" i="42" s="1"/>
  <c r="A1" i="42"/>
  <c r="Q14" i="29"/>
  <c r="Q19" i="29" s="1"/>
  <c r="J6" i="41" s="1"/>
  <c r="C15" i="43" l="1"/>
  <c r="C11" i="7" s="1"/>
  <c r="C13" i="7" s="1"/>
  <c r="C15" i="7" s="1"/>
  <c r="C18" i="7" s="1"/>
  <c r="C20" i="7" s="1"/>
  <c r="C19" i="43"/>
  <c r="K7" i="43"/>
  <c r="K19" i="43" s="1"/>
  <c r="G21" i="42"/>
  <c r="B13" i="42"/>
  <c r="H11" i="41" s="1"/>
  <c r="E18" i="42"/>
  <c r="E26" i="42" s="1"/>
  <c r="G18" i="42"/>
  <c r="G26" i="42" s="1"/>
  <c r="B21" i="42"/>
  <c r="H14" i="41" s="1"/>
  <c r="B32" i="42"/>
  <c r="H15" i="41" s="1"/>
  <c r="L35" i="41" l="1"/>
  <c r="J35" i="41"/>
  <c r="L16" i="41"/>
  <c r="J16" i="41"/>
  <c r="J12" i="41"/>
  <c r="L8" i="41"/>
  <c r="L13" i="41" s="1"/>
  <c r="J8" i="41"/>
  <c r="L17" i="41" l="1"/>
  <c r="L19" i="41" s="1"/>
  <c r="L22" i="41" s="1"/>
  <c r="L27" i="41" s="1"/>
  <c r="L30" i="41" s="1"/>
  <c r="L36" i="41" s="1"/>
  <c r="H28" i="41" s="1"/>
  <c r="J30" i="41" s="1"/>
  <c r="J13" i="41"/>
  <c r="J17" i="41" s="1"/>
  <c r="J19" i="41" s="1"/>
  <c r="J22" i="41" s="1"/>
  <c r="J27" i="41" l="1"/>
  <c r="J32" i="41" s="1"/>
  <c r="J36" i="41" s="1"/>
  <c r="D19" i="31" l="1"/>
  <c r="F19" i="31"/>
  <c r="E19" i="31"/>
  <c r="C19" i="31"/>
  <c r="G18" i="7" l="1"/>
  <c r="G19" i="31" l="1"/>
  <c r="Q30" i="29" l="1"/>
  <c r="Q34" i="29" s="1"/>
  <c r="G20" i="7" l="1"/>
</calcChain>
</file>

<file path=xl/sharedStrings.xml><?xml version="1.0" encoding="utf-8"?>
<sst xmlns="http://schemas.openxmlformats.org/spreadsheetml/2006/main" count="290" uniqueCount="129">
  <si>
    <t>شرح</t>
  </si>
  <si>
    <t>جمع</t>
  </si>
  <si>
    <t>واحد</t>
  </si>
  <si>
    <t>سربارتوليد</t>
  </si>
  <si>
    <t>دستمزدمستقيم توليد</t>
  </si>
  <si>
    <t>شرکت نمونه (سهامی عام)</t>
  </si>
  <si>
    <t>سال منتهي به 13X2/12/29</t>
  </si>
  <si>
    <t>یادداشت های توضیحی</t>
  </si>
  <si>
    <t>سود ناخالص</t>
  </si>
  <si>
    <t>مالیات بردرآمد</t>
  </si>
  <si>
    <t>اثر مالیاتی</t>
  </si>
  <si>
    <t>تعدیلات سنواتی</t>
  </si>
  <si>
    <t>اندوخته قانونی</t>
  </si>
  <si>
    <t>سود (زیان) انباشته در ابتدای سال</t>
  </si>
  <si>
    <t>سود (زیان) انباشته در پایان سال</t>
  </si>
  <si>
    <t>مواد مستقیم مصرفی</t>
  </si>
  <si>
    <t>جمع هزينه هاي توليد</t>
  </si>
  <si>
    <t>بهاي تمام شده كالاي تولید شده</t>
  </si>
  <si>
    <t>مانده</t>
  </si>
  <si>
    <t>میلیون ریال</t>
  </si>
  <si>
    <t>بانک ها:</t>
  </si>
  <si>
    <t>شرکت های گروه</t>
  </si>
  <si>
    <t xml:space="preserve">جمع </t>
  </si>
  <si>
    <t>خالص درآمدها و هزینه های غیرعملیاتی</t>
  </si>
  <si>
    <t>سود (زيان‌) عملیات در حال تداوم قبل از ماليات‌</t>
  </si>
  <si>
    <t>سود (زیان) عملیات در حال تداوم</t>
  </si>
  <si>
    <t>سود (زیان) عملیات متوقف شده قبل از مالیات</t>
  </si>
  <si>
    <t>سود (زیان) انباشته در ابتدای سال- تعدیل شده</t>
  </si>
  <si>
    <t>گردش حساب سود (زیان) انباشته پیش بینی شده</t>
  </si>
  <si>
    <t>یادداشت های توضیحی اطلاعات مالی آتی</t>
  </si>
  <si>
    <t>موجودي كالاي ساخته شده اول دوره</t>
  </si>
  <si>
    <t>موجودي كالاي ساخته شده پايان دوره</t>
  </si>
  <si>
    <t>4- پیش بینی بهاي تمام شده كالاي فروش رفته:</t>
  </si>
  <si>
    <t>هزینه های مالی</t>
  </si>
  <si>
    <t>هزینه های اداری، عمومی و فروش</t>
  </si>
  <si>
    <t>سود (زیان) خالص</t>
  </si>
  <si>
    <t>خالص موجودی كالاي درجريان ساخت</t>
  </si>
  <si>
    <t>سود  (زیان) خالص</t>
  </si>
  <si>
    <t xml:space="preserve">سود سهام </t>
  </si>
  <si>
    <t>شرکت رادياتور ايران (سهامی عام)</t>
  </si>
  <si>
    <t>مجموعه كولر خودرو</t>
  </si>
  <si>
    <t>محصولات داخلي</t>
  </si>
  <si>
    <t>جمع محصولات داخلي</t>
  </si>
  <si>
    <t>محصولات صادراتي</t>
  </si>
  <si>
    <t>جمع محصولات صادراتي</t>
  </si>
  <si>
    <t>جمع کل</t>
  </si>
  <si>
    <t xml:space="preserve">شرح </t>
  </si>
  <si>
    <t>بهاي تمام شده كالاي خريداري شده</t>
  </si>
  <si>
    <t>تن</t>
  </si>
  <si>
    <t>عدد</t>
  </si>
  <si>
    <t>نرخ متوسط</t>
  </si>
  <si>
    <t>مبلغ فروش</t>
  </si>
  <si>
    <t>مقدار فروش</t>
  </si>
  <si>
    <t>بانک تجارت</t>
  </si>
  <si>
    <t>بانک صنعت و معدن</t>
  </si>
  <si>
    <t>بانک ملت</t>
  </si>
  <si>
    <t xml:space="preserve"> </t>
  </si>
  <si>
    <t>بهاي تمام شده كالاي ساخته شده</t>
  </si>
  <si>
    <t>بهاي تمام شده كالاي فروش رفته</t>
  </si>
  <si>
    <t>فروش مواد اوليه</t>
  </si>
  <si>
    <t>بانک صادرات</t>
  </si>
  <si>
    <t>بانک ملی</t>
  </si>
  <si>
    <t>سال 1393</t>
  </si>
  <si>
    <t xml:space="preserve">9- پیش بینی هزینه مالی و وضعیت تسهیلات مالی: </t>
  </si>
  <si>
    <t>سال 1394</t>
  </si>
  <si>
    <t xml:space="preserve">سال منتهي به 1394/12/29  </t>
  </si>
  <si>
    <t>1394/12/29</t>
  </si>
  <si>
    <t>تسهيلات مالي دريافتي از بانكها:</t>
  </si>
  <si>
    <t>مشاركت مدني سرمايه در گردش</t>
  </si>
  <si>
    <t>تسهيلات مالي دريافتي از ساير منابع:</t>
  </si>
  <si>
    <t xml:space="preserve">سهامدار عمده </t>
  </si>
  <si>
    <t xml:space="preserve">سايراشخاص </t>
  </si>
  <si>
    <t xml:space="preserve">ساير اشخاص وابسته </t>
  </si>
  <si>
    <t xml:space="preserve">جمع تسهيلات مالي ريالي </t>
  </si>
  <si>
    <t xml:space="preserve">هزينه هاي مالي انتقال به حساب دارائي </t>
  </si>
  <si>
    <t xml:space="preserve">هزينه هاي مالي -انتقال به حساب سود و زيان </t>
  </si>
  <si>
    <t>افزايش (كاهش)</t>
  </si>
  <si>
    <t>هزينه هاي مالي 93</t>
  </si>
  <si>
    <t>هزينه هاي مالي 94</t>
  </si>
  <si>
    <t xml:space="preserve">نوع قرارداد /تامين مالي </t>
  </si>
  <si>
    <t>نرخ سود(درصد)</t>
  </si>
  <si>
    <t xml:space="preserve">مانده </t>
  </si>
  <si>
    <t xml:space="preserve">تسهيلات مالي دريافتي </t>
  </si>
  <si>
    <t xml:space="preserve">انواع رادياتورهاي كامل </t>
  </si>
  <si>
    <t>رادياتورهاي آلومينيومي</t>
  </si>
  <si>
    <t xml:space="preserve">محصولات خريداري شده </t>
  </si>
  <si>
    <t>هزار ريال</t>
  </si>
  <si>
    <t xml:space="preserve">ميليون ريال </t>
  </si>
  <si>
    <t xml:space="preserve">انواع رادياتورهاي شبكه  </t>
  </si>
  <si>
    <t xml:space="preserve">فروش خالص </t>
  </si>
  <si>
    <t xml:space="preserve">بهای تمام شده کالای فروش رفته </t>
  </si>
  <si>
    <t>سایر درآمدها و هزینه های عملیاتی</t>
  </si>
  <si>
    <t xml:space="preserve">سود حاصل از سرمايه گذاري -عملياتي </t>
  </si>
  <si>
    <t xml:space="preserve">گزارش بودجه صورت سود و زيان تلفيقي </t>
  </si>
  <si>
    <t xml:space="preserve">شركت اصلي </t>
  </si>
  <si>
    <t xml:space="preserve">گروه </t>
  </si>
  <si>
    <t xml:space="preserve">درآمد حاصل از خدمات </t>
  </si>
  <si>
    <t xml:space="preserve">اصلي </t>
  </si>
  <si>
    <t>29-  خالص ساير درآمدها و هزينه هاي عملياتي</t>
  </si>
  <si>
    <t>خالص ساير درآمدها و هزينه هاي عملياتي از اقلام ذيل تشكيل گرديده است:</t>
  </si>
  <si>
    <t xml:space="preserve">فروش ضايعات </t>
  </si>
  <si>
    <t>سود(زيان) حاصل از تسعير داراییهاو بدهیهای ارزي</t>
  </si>
  <si>
    <t>ساير درآمدها و هزينه ها</t>
  </si>
  <si>
    <t>چمع</t>
  </si>
  <si>
    <t>30 - هزينه هاي مالي</t>
  </si>
  <si>
    <t xml:space="preserve">     هزينه هاي مالي شامل اقلام ذیل میباشد:</t>
  </si>
  <si>
    <t>سودتضمين شده وكارمزدتسهيلات</t>
  </si>
  <si>
    <t xml:space="preserve">31 - خالص ساير درآمدها و هزينه هاي غير عملياتي </t>
  </si>
  <si>
    <t xml:space="preserve">    خالص ساير درآمدها و هزينه هاي غير عملياتي متشكل از اقلام زير است:</t>
  </si>
  <si>
    <t>26-2- هزينه هاي دستمزد مستقيم ازاقلام زيرتشكيل شده است :</t>
  </si>
  <si>
    <t>عیدی و پاداش بهره وری و مزاياي سنواتي</t>
  </si>
  <si>
    <t>26-3-  هزينه هاي  سربار توليد از اقلام زير تشكيل شده است :</t>
  </si>
  <si>
    <t xml:space="preserve">28- هزينه هاي فروش، اداري و عمومي </t>
  </si>
  <si>
    <t xml:space="preserve">  هزينه فروش، اداري و عمومي از اقلام ذيل تشكيل گرديده است:</t>
  </si>
  <si>
    <t>هزینه بازاريابي فروش صادراتي</t>
  </si>
  <si>
    <t>28-1- حقوق و دستمزد و مزایای کارکنان بشرح ذیل قابل تفکیک است:</t>
  </si>
  <si>
    <t xml:space="preserve"> پاداش  وكمكمهاي غير نقدي و مزاياي پايان خدمت كاركنان</t>
  </si>
  <si>
    <t xml:space="preserve">شركت رادياتور ايران سهامي عام </t>
  </si>
  <si>
    <t xml:space="preserve">يادداشتهاي توضيحي صورتهاي مالي آتي تلفيقي </t>
  </si>
  <si>
    <t xml:space="preserve">تن </t>
  </si>
  <si>
    <t>سود حاصل از سرمایه گذاریها</t>
  </si>
  <si>
    <t>2.پیش بینی فروش و درآمد ارائه خدمات</t>
  </si>
  <si>
    <t xml:space="preserve">   سال 1394 </t>
  </si>
  <si>
    <t xml:space="preserve">  سال 1395</t>
  </si>
  <si>
    <t>سال 1395</t>
  </si>
  <si>
    <t>سال1395</t>
  </si>
  <si>
    <t xml:space="preserve">سال منتهي به 1395/12/30  </t>
  </si>
  <si>
    <t>سال منهتي به 1395/12/30</t>
  </si>
  <si>
    <t>1395/12/30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</si>
</sst>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_-* #,##0.00\-;_-* &quot;-&quot;??_-;_-@_-"/>
    <numFmt numFmtId="164" formatCode="#,##0;[Red]\(#,##0\);\-"/>
    <numFmt numFmtId="165" formatCode="#,##0;[Red]\(#,##0\)"/>
    <numFmt numFmtId="166" formatCode="#,##0_ ;[Red]\-#,##0\ "/>
    <numFmt numFmtId="167" formatCode="#,##0_-;\(#,##0\)"/>
    <numFmt numFmtId="168" formatCode="#,##0_-;[Red]\(#,###\)"/>
    <numFmt numFmtId="169" formatCode="_(* #,##0.00_);_(* \(#,##0.00\);_(* &quot;-&quot;??_);_(@_)"/>
  </numFmts>
  <fonts count="53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B Mitra"/>
      <charset val="178"/>
    </font>
    <font>
      <b/>
      <sz val="10"/>
      <name val="B Mitra"/>
      <charset val="178"/>
    </font>
    <font>
      <b/>
      <sz val="12"/>
      <name val="B Mitra"/>
      <charset val="178"/>
    </font>
    <font>
      <b/>
      <sz val="14"/>
      <name val="B Mitra"/>
      <charset val="178"/>
    </font>
    <font>
      <sz val="14"/>
      <name val="B Mitra"/>
      <charset val="178"/>
    </font>
    <font>
      <sz val="12"/>
      <name val="B Mitra"/>
      <charset val="178"/>
    </font>
    <font>
      <b/>
      <sz val="11"/>
      <name val="B Mitra"/>
      <charset val="178"/>
    </font>
    <font>
      <sz val="14"/>
      <name val="Arial"/>
      <family val="2"/>
    </font>
    <font>
      <u/>
      <sz val="14"/>
      <name val="B Mitra"/>
      <charset val="178"/>
    </font>
    <font>
      <sz val="16"/>
      <name val="B Mitra"/>
      <charset val="178"/>
    </font>
    <font>
      <b/>
      <u/>
      <sz val="14"/>
      <color rgb="FF0070C0"/>
      <name val="B Titr"/>
      <charset val="178"/>
    </font>
    <font>
      <b/>
      <u/>
      <sz val="14"/>
      <color theme="1"/>
      <name val="B Titr"/>
      <charset val="178"/>
    </font>
    <font>
      <sz val="12"/>
      <color theme="1"/>
      <name val="B Mitra"/>
      <charset val="178"/>
    </font>
    <font>
      <sz val="14"/>
      <color theme="1"/>
      <name val="B Mitra"/>
      <charset val="178"/>
    </font>
    <font>
      <u/>
      <sz val="14"/>
      <color theme="1"/>
      <name val="B Mitra"/>
      <charset val="178"/>
    </font>
    <font>
      <b/>
      <sz val="10"/>
      <color theme="1"/>
      <name val="B Mitra"/>
      <charset val="178"/>
    </font>
    <font>
      <sz val="10"/>
      <color theme="1"/>
      <name val="B Mitra"/>
      <charset val="178"/>
    </font>
    <font>
      <sz val="10"/>
      <color theme="0"/>
      <name val="B Mitra"/>
      <charset val="178"/>
    </font>
    <font>
      <b/>
      <sz val="10"/>
      <color theme="0"/>
      <name val="B Mitra"/>
      <charset val="178"/>
    </font>
    <font>
      <b/>
      <sz val="11"/>
      <color theme="1"/>
      <name val="B Mitra"/>
      <charset val="178"/>
    </font>
    <font>
      <sz val="11"/>
      <name val="B Mitra"/>
      <charset val="178"/>
    </font>
    <font>
      <sz val="11"/>
      <name val="Arial"/>
      <family val="2"/>
    </font>
    <font>
      <b/>
      <sz val="14"/>
      <color theme="1"/>
      <name val="B Mitra"/>
      <charset val="178"/>
    </font>
    <font>
      <sz val="10"/>
      <name val="Arial"/>
      <family val="2"/>
    </font>
    <font>
      <sz val="12"/>
      <name val="Yagut"/>
      <charset val="178"/>
    </font>
    <font>
      <b/>
      <sz val="11"/>
      <name val="Titr"/>
      <charset val="178"/>
    </font>
    <font>
      <b/>
      <sz val="11"/>
      <name val="Lotus"/>
      <charset val="178"/>
    </font>
    <font>
      <sz val="12"/>
      <color rgb="FF404040"/>
      <name val="B Mitra"/>
      <charset val="178"/>
    </font>
    <font>
      <sz val="12"/>
      <color rgb="FF404040"/>
      <name val="Cambria"/>
      <family val="1"/>
    </font>
    <font>
      <sz val="12"/>
      <name val="Calibri"/>
      <family val="2"/>
    </font>
    <font>
      <b/>
      <sz val="12"/>
      <color rgb="FF404040"/>
      <name val="B Mitra"/>
      <charset val="178"/>
    </font>
    <font>
      <sz val="12"/>
      <name val="Arial"/>
      <family val="2"/>
    </font>
    <font>
      <sz val="14"/>
      <color rgb="FF00B050"/>
      <name val="B Mitra"/>
      <charset val="178"/>
    </font>
    <font>
      <b/>
      <sz val="12"/>
      <color rgb="FF404040"/>
      <name val="Cambria"/>
      <family val="1"/>
    </font>
    <font>
      <sz val="12"/>
      <color rgb="FF404040"/>
      <name val="Arial"/>
      <family val="2"/>
    </font>
    <font>
      <b/>
      <sz val="11"/>
      <color theme="0"/>
      <name val="B Mitra"/>
      <charset val="178"/>
    </font>
    <font>
      <b/>
      <sz val="14"/>
      <color theme="1"/>
      <name val="B Titr"/>
      <charset val="178"/>
    </font>
    <font>
      <b/>
      <sz val="11"/>
      <color theme="1"/>
      <name val="Lotus"/>
      <charset val="178"/>
    </font>
    <font>
      <b/>
      <u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B Nazanin"/>
      <charset val="178"/>
    </font>
    <font>
      <b/>
      <sz val="11"/>
      <name val="B Nazanin"/>
      <charset val="178"/>
    </font>
    <font>
      <b/>
      <sz val="10"/>
      <name val="B Nazanin"/>
      <charset val="178"/>
    </font>
    <font>
      <b/>
      <sz val="12"/>
      <name val="B Nazanin"/>
      <charset val="178"/>
    </font>
    <font>
      <sz val="12"/>
      <name val="B Nazanin"/>
      <charset val="178"/>
    </font>
    <font>
      <sz val="11"/>
      <name val="B Nazanin"/>
      <charset val="178"/>
    </font>
    <font>
      <b/>
      <u/>
      <sz val="11"/>
      <name val="Arial"/>
      <family val="2"/>
    </font>
    <font>
      <b/>
      <sz val="13"/>
      <name val="B Nazanin"/>
      <charset val="178"/>
    </font>
    <font>
      <b/>
      <sz val="18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ouble">
        <color auto="1"/>
      </bottom>
      <diagonal/>
    </border>
    <border>
      <left/>
      <right style="thick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/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9">
    <xf numFmtId="0" fontId="0" fillId="0" borderId="0"/>
    <xf numFmtId="0" fontId="2" fillId="0" borderId="0"/>
    <xf numFmtId="0" fontId="27" fillId="0" borderId="0"/>
    <xf numFmtId="43" fontId="26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4" fillId="0" borderId="0"/>
    <xf numFmtId="0" fontId="2" fillId="0" borderId="0"/>
  </cellStyleXfs>
  <cellXfs count="354">
    <xf numFmtId="0" fontId="0" fillId="0" borderId="0" xfId="0"/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/>
    <xf numFmtId="164" fontId="4" fillId="0" borderId="0" xfId="1" applyNumberFormat="1" applyFont="1" applyFill="1" applyAlignment="1">
      <alignment readingOrder="2"/>
    </xf>
    <xf numFmtId="164" fontId="4" fillId="0" borderId="0" xfId="1" applyNumberFormat="1" applyFont="1" applyFill="1"/>
    <xf numFmtId="0" fontId="13" fillId="0" borderId="0" xfId="1" applyFont="1" applyFill="1" applyAlignment="1">
      <alignment vertical="center" readingOrder="2"/>
    </xf>
    <xf numFmtId="0" fontId="4" fillId="0" borderId="0" xfId="1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readingOrder="2"/>
    </xf>
    <xf numFmtId="0" fontId="4" fillId="0" borderId="0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 readingOrder="2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readingOrder="2"/>
    </xf>
    <xf numFmtId="0" fontId="17" fillId="0" borderId="0" xfId="1" applyFont="1" applyFill="1" applyAlignment="1">
      <alignment horizontal="center" vertical="center" readingOrder="2"/>
    </xf>
    <xf numFmtId="164" fontId="16" fillId="0" borderId="0" xfId="1" applyNumberFormat="1" applyFont="1" applyFill="1"/>
    <xf numFmtId="0" fontId="17" fillId="0" borderId="0" xfId="1" applyFont="1" applyFill="1" applyAlignment="1">
      <alignment vertical="center" readingOrder="2"/>
    </xf>
    <xf numFmtId="164" fontId="16" fillId="0" borderId="0" xfId="1" applyNumberFormat="1" applyFont="1" applyFill="1" applyAlignment="1">
      <alignment horizontal="center"/>
    </xf>
    <xf numFmtId="0" fontId="16" fillId="0" borderId="0" xfId="1" applyFont="1" applyFill="1" applyAlignment="1">
      <alignment horizontal="center" vertical="center" readingOrder="2"/>
    </xf>
    <xf numFmtId="0" fontId="3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 readingOrder="2"/>
    </xf>
    <xf numFmtId="164" fontId="18" fillId="0" borderId="0" xfId="1" applyNumberFormat="1" applyFont="1" applyFill="1" applyAlignment="1">
      <alignment readingOrder="2"/>
    </xf>
    <xf numFmtId="164" fontId="19" fillId="0" borderId="0" xfId="1" applyNumberFormat="1" applyFont="1" applyFill="1"/>
    <xf numFmtId="0" fontId="14" fillId="0" borderId="0" xfId="1" applyFont="1" applyFill="1" applyAlignment="1">
      <alignment vertical="center" readingOrder="2"/>
    </xf>
    <xf numFmtId="164" fontId="18" fillId="0" borderId="0" xfId="1" applyNumberFormat="1" applyFont="1" applyFill="1" applyAlignment="1">
      <alignment horizontal="center" vertical="center"/>
    </xf>
    <xf numFmtId="164" fontId="16" fillId="0" borderId="0" xfId="1" applyNumberFormat="1" applyFont="1" applyFill="1" applyAlignment="1">
      <alignment readingOrder="2"/>
    </xf>
    <xf numFmtId="0" fontId="16" fillId="0" borderId="0" xfId="1" applyFont="1" applyFill="1" applyAlignment="1">
      <alignment horizontal="right" vertical="center" readingOrder="2"/>
    </xf>
    <xf numFmtId="164" fontId="16" fillId="0" borderId="0" xfId="1" applyNumberFormat="1" applyFont="1" applyFill="1" applyAlignment="1">
      <alignment horizontal="center" vertical="center"/>
    </xf>
    <xf numFmtId="0" fontId="16" fillId="0" borderId="0" xfId="0" applyFont="1" applyAlignment="1">
      <alignment horizontal="right" wrapText="1" readingOrder="2"/>
    </xf>
    <xf numFmtId="164" fontId="19" fillId="0" borderId="0" xfId="1" applyNumberFormat="1" applyFont="1" applyFill="1" applyAlignment="1">
      <alignment readingOrder="2"/>
    </xf>
    <xf numFmtId="164" fontId="18" fillId="0" borderId="0" xfId="1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readingOrder="2"/>
    </xf>
    <xf numFmtId="0" fontId="8" fillId="0" borderId="0" xfId="0" applyFont="1" applyFill="1" applyBorder="1" applyAlignment="1">
      <alignment horizontal="right" vertical="center" readingOrder="2"/>
    </xf>
    <xf numFmtId="164" fontId="20" fillId="0" borderId="0" xfId="0" applyNumberFormat="1" applyFont="1" applyFill="1" applyBorder="1" applyAlignment="1">
      <alignment horizontal="center" vertical="center" readingOrder="2"/>
    </xf>
    <xf numFmtId="164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 readingOrder="2"/>
    </xf>
    <xf numFmtId="0" fontId="3" fillId="0" borderId="0" xfId="0" applyFont="1" applyAlignment="1">
      <alignment horizontal="center" vertical="center"/>
    </xf>
    <xf numFmtId="0" fontId="25" fillId="0" borderId="0" xfId="1" applyFont="1" applyFill="1" applyAlignment="1">
      <alignment horizontal="center" vertical="center" readingOrder="2"/>
    </xf>
    <xf numFmtId="164" fontId="18" fillId="0" borderId="0" xfId="1" applyNumberFormat="1" applyFont="1" applyFill="1" applyAlignment="1">
      <alignment horizontal="center" readingOrder="2"/>
    </xf>
    <xf numFmtId="164" fontId="18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5" fontId="11" fillId="0" borderId="0" xfId="1" applyNumberFormat="1" applyFont="1" applyFill="1" applyAlignment="1">
      <alignment horizontal="center" vertical="center" readingOrder="2"/>
    </xf>
    <xf numFmtId="165" fontId="19" fillId="0" borderId="0" xfId="1" applyNumberFormat="1" applyFont="1" applyFill="1" applyBorder="1" applyAlignment="1">
      <alignment horizontal="center" vertical="center" readingOrder="2"/>
    </xf>
    <xf numFmtId="165" fontId="16" fillId="0" borderId="0" xfId="1" applyNumberFormat="1" applyFont="1" applyFill="1" applyBorder="1" applyAlignment="1">
      <alignment horizontal="center" vertical="center" readingOrder="2"/>
    </xf>
    <xf numFmtId="165" fontId="17" fillId="0" borderId="0" xfId="1" applyNumberFormat="1" applyFont="1" applyFill="1" applyAlignment="1">
      <alignment horizontal="center" vertical="center" readingOrder="2"/>
    </xf>
    <xf numFmtId="165" fontId="16" fillId="0" borderId="0" xfId="1" applyNumberFormat="1" applyFont="1" applyFill="1" applyAlignment="1">
      <alignment horizontal="center"/>
    </xf>
    <xf numFmtId="165" fontId="16" fillId="0" borderId="0" xfId="1" applyNumberFormat="1" applyFont="1" applyFill="1" applyAlignment="1">
      <alignment horizontal="center" vertical="center" readingOrder="2"/>
    </xf>
    <xf numFmtId="165" fontId="16" fillId="0" borderId="2" xfId="1" applyNumberFormat="1" applyFont="1" applyFill="1" applyBorder="1" applyAlignment="1">
      <alignment horizontal="center" vertical="center" readingOrder="2"/>
    </xf>
    <xf numFmtId="165" fontId="16" fillId="0" borderId="3" xfId="1" applyNumberFormat="1" applyFont="1" applyFill="1" applyBorder="1" applyAlignment="1">
      <alignment horizontal="center" vertical="center" readingOrder="2"/>
    </xf>
    <xf numFmtId="165" fontId="16" fillId="0" borderId="5" xfId="1" applyNumberFormat="1" applyFont="1" applyFill="1" applyBorder="1" applyAlignment="1">
      <alignment horizontal="center" vertical="center" readingOrder="2"/>
    </xf>
    <xf numFmtId="165" fontId="16" fillId="0" borderId="6" xfId="1" applyNumberFormat="1" applyFont="1" applyFill="1" applyBorder="1" applyAlignment="1">
      <alignment horizontal="center" vertical="center" readingOrder="2"/>
    </xf>
    <xf numFmtId="165" fontId="16" fillId="0" borderId="0" xfId="1" applyNumberFormat="1" applyFont="1" applyFill="1"/>
    <xf numFmtId="165" fontId="14" fillId="0" borderId="0" xfId="1" applyNumberFormat="1" applyFont="1" applyFill="1" applyAlignment="1">
      <alignment horizontal="center" vertical="center" readingOrder="2"/>
    </xf>
    <xf numFmtId="165" fontId="18" fillId="0" borderId="0" xfId="1" applyNumberFormat="1" applyFont="1" applyFill="1" applyAlignment="1">
      <alignment horizontal="center" readingOrder="2"/>
    </xf>
    <xf numFmtId="165" fontId="18" fillId="0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7" fillId="0" borderId="0" xfId="1" applyNumberFormat="1" applyFont="1" applyFill="1" applyBorder="1" applyAlignment="1">
      <alignment horizontal="center" vertical="center" readingOrder="2"/>
    </xf>
    <xf numFmtId="164" fontId="9" fillId="0" borderId="0" xfId="1" applyNumberFormat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164" fontId="23" fillId="0" borderId="0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8" fillId="0" borderId="0" xfId="2" applyFont="1" applyFill="1" applyBorder="1" applyAlignment="1" applyProtection="1">
      <alignment horizontal="center" vertical="center" readingOrder="2"/>
      <protection locked="0"/>
    </xf>
    <xf numFmtId="0" fontId="29" fillId="0" borderId="0" xfId="2" applyFont="1" applyFill="1" applyBorder="1" applyAlignment="1" applyProtection="1">
      <alignment horizontal="center" vertical="center" readingOrder="2"/>
      <protection locked="0"/>
    </xf>
    <xf numFmtId="3" fontId="29" fillId="0" borderId="0" xfId="2" applyNumberFormat="1" applyFont="1" applyFill="1" applyBorder="1" applyAlignment="1" applyProtection="1">
      <alignment horizontal="center" vertical="center" readingOrder="2"/>
      <protection locked="0"/>
    </xf>
    <xf numFmtId="166" fontId="29" fillId="0" borderId="0" xfId="2" applyNumberFormat="1" applyFont="1" applyFill="1" applyBorder="1" applyAlignment="1" applyProtection="1">
      <alignment horizontal="center" vertical="center" readingOrder="2"/>
      <protection locked="0"/>
    </xf>
    <xf numFmtId="164" fontId="23" fillId="0" borderId="0" xfId="1" applyNumberFormat="1" applyFont="1" applyFill="1" applyAlignment="1">
      <alignment horizontal="center" vertical="center"/>
    </xf>
    <xf numFmtId="0" fontId="29" fillId="0" borderId="0" xfId="2" applyFont="1" applyFill="1" applyBorder="1" applyAlignment="1" applyProtection="1">
      <alignment horizontal="right" vertical="center" indent="2" readingOrder="2"/>
      <protection locked="0"/>
    </xf>
    <xf numFmtId="0" fontId="28" fillId="0" borderId="0" xfId="0" applyFont="1" applyFill="1" applyBorder="1" applyAlignment="1">
      <alignment horizontal="center" vertical="center" readingOrder="2"/>
    </xf>
    <xf numFmtId="164" fontId="9" fillId="0" borderId="0" xfId="1" applyNumberFormat="1" applyFont="1" applyFill="1" applyAlignment="1">
      <alignment horizontal="right" vertical="center" readingOrder="2"/>
    </xf>
    <xf numFmtId="0" fontId="28" fillId="0" borderId="0" xfId="2" applyFont="1" applyFill="1" applyBorder="1" applyAlignment="1">
      <alignment horizontal="center" vertical="center" textRotation="90" wrapText="1" readingOrder="2"/>
    </xf>
    <xf numFmtId="0" fontId="28" fillId="0" borderId="4" xfId="2" applyFont="1" applyFill="1" applyBorder="1" applyAlignment="1" applyProtection="1">
      <alignment horizontal="center" vertical="center" readingOrder="2"/>
      <protection locked="0"/>
    </xf>
    <xf numFmtId="3" fontId="29" fillId="0" borderId="4" xfId="2" applyNumberFormat="1" applyFont="1" applyFill="1" applyBorder="1" applyAlignment="1" applyProtection="1">
      <alignment horizontal="center" vertical="center" readingOrder="2"/>
      <protection locked="0"/>
    </xf>
    <xf numFmtId="0" fontId="13" fillId="0" borderId="0" xfId="1" applyFont="1" applyFill="1" applyAlignment="1">
      <alignment horizontal="center" vertical="center" readingOrder="2"/>
    </xf>
    <xf numFmtId="0" fontId="29" fillId="0" borderId="0" xfId="2" applyFont="1" applyFill="1" applyBorder="1" applyAlignment="1" applyProtection="1">
      <alignment horizontal="right" vertical="center" indent="2" readingOrder="2"/>
      <protection locked="0"/>
    </xf>
    <xf numFmtId="165" fontId="16" fillId="0" borderId="1" xfId="1" applyNumberFormat="1" applyFont="1" applyFill="1" applyBorder="1" applyAlignment="1">
      <alignment horizontal="center" vertical="center" readingOrder="2"/>
    </xf>
    <xf numFmtId="164" fontId="16" fillId="0" borderId="0" xfId="1" applyNumberFormat="1" applyFont="1" applyFill="1" applyBorder="1" applyAlignment="1">
      <alignment horizontal="center"/>
    </xf>
    <xf numFmtId="164" fontId="16" fillId="0" borderId="4" xfId="1" applyNumberFormat="1" applyFont="1" applyFill="1" applyBorder="1" applyAlignment="1">
      <alignment horizontal="center"/>
    </xf>
    <xf numFmtId="0" fontId="28" fillId="0" borderId="1" xfId="2" applyFont="1" applyFill="1" applyBorder="1" applyAlignment="1" applyProtection="1">
      <alignment horizontal="center" vertical="center" readingOrder="2"/>
      <protection locked="0"/>
    </xf>
    <xf numFmtId="0" fontId="29" fillId="0" borderId="0" xfId="2" applyFont="1" applyFill="1" applyBorder="1" applyAlignment="1" applyProtection="1">
      <alignment vertical="center" readingOrder="2"/>
      <protection locked="0"/>
    </xf>
    <xf numFmtId="0" fontId="29" fillId="0" borderId="0" xfId="2" applyFont="1" applyFill="1" applyBorder="1" applyAlignment="1" applyProtection="1">
      <alignment horizontal="center" vertical="center" shrinkToFit="1" readingOrder="2"/>
      <protection locked="0"/>
    </xf>
    <xf numFmtId="165" fontId="13" fillId="0" borderId="0" xfId="1" applyNumberFormat="1" applyFont="1" applyFill="1" applyAlignment="1">
      <alignment horizontal="center" vertical="center" readingOrder="2"/>
    </xf>
    <xf numFmtId="165" fontId="7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 readingOrder="2"/>
    </xf>
    <xf numFmtId="165" fontId="7" fillId="0" borderId="4" xfId="0" applyNumberFormat="1" applyFont="1" applyFill="1" applyBorder="1" applyAlignment="1">
      <alignment horizontal="center" vertical="center" readingOrder="2"/>
    </xf>
    <xf numFmtId="165" fontId="7" fillId="0" borderId="5" xfId="0" applyNumberFormat="1" applyFont="1" applyFill="1" applyBorder="1" applyAlignment="1">
      <alignment horizontal="center" vertical="center" readingOrder="2"/>
    </xf>
    <xf numFmtId="165" fontId="7" fillId="0" borderId="6" xfId="0" applyNumberFormat="1" applyFont="1" applyFill="1" applyBorder="1" applyAlignment="1">
      <alignment horizontal="center" vertical="center" readingOrder="2"/>
    </xf>
    <xf numFmtId="165" fontId="4" fillId="0" borderId="0" xfId="0" applyNumberFormat="1" applyFont="1" applyAlignment="1">
      <alignment horizontal="center" vertical="center"/>
    </xf>
    <xf numFmtId="0" fontId="13" fillId="0" borderId="0" xfId="1" applyFont="1" applyFill="1" applyAlignment="1">
      <alignment horizontal="center" vertical="center" readingOrder="2"/>
    </xf>
    <xf numFmtId="164" fontId="6" fillId="0" borderId="0" xfId="0" applyNumberFormat="1" applyFont="1" applyFill="1" applyAlignment="1">
      <alignment horizontal="right" vertical="center" readingOrder="2"/>
    </xf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4" fontId="6" fillId="5" borderId="0" xfId="0" applyNumberFormat="1" applyFont="1" applyFill="1" applyAlignment="1">
      <alignment horizontal="right" vertical="center" readingOrder="2"/>
    </xf>
    <xf numFmtId="0" fontId="13" fillId="5" borderId="0" xfId="1" applyFont="1" applyFill="1" applyBorder="1" applyAlignment="1">
      <alignment vertical="center" readingOrder="2"/>
    </xf>
    <xf numFmtId="165" fontId="16" fillId="0" borderId="7" xfId="1" applyNumberFormat="1" applyFont="1" applyFill="1" applyBorder="1" applyAlignment="1">
      <alignment horizontal="center" vertical="center" readingOrder="2"/>
    </xf>
    <xf numFmtId="165" fontId="16" fillId="0" borderId="4" xfId="1" applyNumberFormat="1" applyFont="1" applyFill="1" applyBorder="1" applyAlignment="1">
      <alignment horizontal="center"/>
    </xf>
    <xf numFmtId="165" fontId="35" fillId="0" borderId="0" xfId="1" applyNumberFormat="1" applyFont="1" applyFill="1" applyBorder="1" applyAlignment="1">
      <alignment horizontal="center" vertical="center" readingOrder="2"/>
    </xf>
    <xf numFmtId="165" fontId="35" fillId="0" borderId="4" xfId="1" applyNumberFormat="1" applyFont="1" applyFill="1" applyBorder="1" applyAlignment="1">
      <alignment horizontal="center" vertical="center" readingOrder="2"/>
    </xf>
    <xf numFmtId="164" fontId="6" fillId="0" borderId="0" xfId="0" applyNumberFormat="1" applyFont="1" applyFill="1" applyAlignment="1">
      <alignment horizontal="right" vertical="center" readingOrder="2"/>
    </xf>
    <xf numFmtId="0" fontId="30" fillId="0" borderId="9" xfId="0" applyFont="1" applyBorder="1" applyAlignment="1">
      <alignment horizontal="justify" vertical="center" wrapText="1" readingOrder="2"/>
    </xf>
    <xf numFmtId="0" fontId="31" fillId="0" borderId="9" xfId="0" applyFont="1" applyBorder="1" applyAlignment="1">
      <alignment horizontal="right" vertical="center" wrapText="1" readingOrder="2"/>
    </xf>
    <xf numFmtId="165" fontId="30" fillId="0" borderId="9" xfId="0" applyNumberFormat="1" applyFont="1" applyBorder="1" applyAlignment="1">
      <alignment horizontal="justify" vertical="center" wrapText="1" readingOrder="2"/>
    </xf>
    <xf numFmtId="165" fontId="8" fillId="0" borderId="9" xfId="0" applyNumberFormat="1" applyFont="1" applyBorder="1" applyAlignment="1">
      <alignment horizontal="center" vertical="center" wrapText="1" readingOrder="2"/>
    </xf>
    <xf numFmtId="0" fontId="31" fillId="4" borderId="9" xfId="0" applyFont="1" applyFill="1" applyBorder="1" applyAlignment="1">
      <alignment horizontal="right" vertical="center" wrapText="1" readingOrder="2"/>
    </xf>
    <xf numFmtId="165" fontId="8" fillId="4" borderId="9" xfId="0" applyNumberFormat="1" applyFont="1" applyFill="1" applyBorder="1" applyAlignment="1">
      <alignment horizontal="center" vertical="center" wrapText="1" readingOrder="2"/>
    </xf>
    <xf numFmtId="165" fontId="30" fillId="4" borderId="9" xfId="0" applyNumberFormat="1" applyFont="1" applyFill="1" applyBorder="1" applyAlignment="1">
      <alignment horizontal="justify" vertical="center" wrapText="1" readingOrder="2"/>
    </xf>
    <xf numFmtId="0" fontId="31" fillId="0" borderId="9" xfId="0" applyFont="1" applyBorder="1" applyAlignment="1">
      <alignment horizontal="center" vertical="center" wrapText="1" readingOrder="2"/>
    </xf>
    <xf numFmtId="165" fontId="32" fillId="0" borderId="9" xfId="0" applyNumberFormat="1" applyFont="1" applyBorder="1" applyAlignment="1">
      <alignment horizontal="center" vertical="center" wrapText="1" readingOrder="2"/>
    </xf>
    <xf numFmtId="165" fontId="33" fillId="2" borderId="9" xfId="0" applyNumberFormat="1" applyFont="1" applyFill="1" applyBorder="1" applyAlignment="1">
      <alignment horizontal="justify" vertical="center" wrapText="1" readingOrder="2"/>
    </xf>
    <xf numFmtId="165" fontId="30" fillId="0" borderId="9" xfId="0" applyNumberFormat="1" applyFont="1" applyBorder="1" applyAlignment="1">
      <alignment horizontal="center" vertical="center" wrapText="1" readingOrder="2"/>
    </xf>
    <xf numFmtId="0" fontId="30" fillId="0" borderId="12" xfId="0" applyFont="1" applyBorder="1" applyAlignment="1">
      <alignment horizontal="justify" vertical="center" wrapText="1" readingOrder="2"/>
    </xf>
    <xf numFmtId="165" fontId="30" fillId="0" borderId="12" xfId="0" applyNumberFormat="1" applyFont="1" applyBorder="1" applyAlignment="1">
      <alignment horizontal="justify" vertical="center" wrapText="1" readingOrder="2"/>
    </xf>
    <xf numFmtId="165" fontId="8" fillId="0" borderId="12" xfId="0" applyNumberFormat="1" applyFont="1" applyBorder="1" applyAlignment="1">
      <alignment horizontal="center" vertical="center" wrapText="1" readingOrder="2"/>
    </xf>
    <xf numFmtId="0" fontId="31" fillId="0" borderId="14" xfId="0" applyFont="1" applyBorder="1" applyAlignment="1">
      <alignment horizontal="right" vertical="center" wrapText="1" readingOrder="2"/>
    </xf>
    <xf numFmtId="165" fontId="30" fillId="0" borderId="14" xfId="0" applyNumberFormat="1" applyFont="1" applyBorder="1" applyAlignment="1">
      <alignment horizontal="justify" vertical="center" wrapText="1" readingOrder="2"/>
    </xf>
    <xf numFmtId="165" fontId="8" fillId="0" borderId="14" xfId="0" applyNumberFormat="1" applyFont="1" applyBorder="1" applyAlignment="1">
      <alignment horizontal="center" vertical="center" wrapText="1" readingOrder="2"/>
    </xf>
    <xf numFmtId="0" fontId="30" fillId="0" borderId="16" xfId="0" applyFont="1" applyBorder="1" applyAlignment="1">
      <alignment horizontal="justify" vertical="center" wrapText="1" readingOrder="2"/>
    </xf>
    <xf numFmtId="0" fontId="30" fillId="0" borderId="16" xfId="0" applyFont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justify" vertical="center" wrapText="1" readingOrder="2"/>
    </xf>
    <xf numFmtId="0" fontId="36" fillId="0" borderId="9" xfId="0" applyFont="1" applyBorder="1" applyAlignment="1">
      <alignment horizontal="center" vertical="center" wrapText="1" readingOrder="2"/>
    </xf>
    <xf numFmtId="165" fontId="34" fillId="3" borderId="9" xfId="0" applyNumberFormat="1" applyFont="1" applyFill="1" applyBorder="1" applyAlignment="1">
      <alignment horizontal="center" vertical="center" wrapText="1" readingOrder="2"/>
    </xf>
    <xf numFmtId="165" fontId="37" fillId="0" borderId="9" xfId="0" applyNumberFormat="1" applyFont="1" applyBorder="1" applyAlignment="1">
      <alignment horizontal="center" vertical="center" wrapText="1" readingOrder="2"/>
    </xf>
    <xf numFmtId="165" fontId="34" fillId="0" borderId="9" xfId="0" applyNumberFormat="1" applyFont="1" applyBorder="1" applyAlignment="1">
      <alignment horizontal="center" vertical="center" wrapText="1" readingOrder="2"/>
    </xf>
    <xf numFmtId="0" fontId="30" fillId="5" borderId="15" xfId="0" applyFont="1" applyFill="1" applyBorder="1" applyAlignment="1">
      <alignment horizontal="center" vertical="center" wrapText="1" readingOrder="2"/>
    </xf>
    <xf numFmtId="0" fontId="30" fillId="5" borderId="16" xfId="0" applyFont="1" applyFill="1" applyBorder="1" applyAlignment="1">
      <alignment horizontal="center" vertical="center" wrapText="1" readingOrder="2"/>
    </xf>
    <xf numFmtId="165" fontId="8" fillId="5" borderId="14" xfId="0" applyNumberFormat="1" applyFont="1" applyFill="1" applyBorder="1" applyAlignment="1">
      <alignment horizontal="center" vertical="center" wrapText="1" readingOrder="2"/>
    </xf>
    <xf numFmtId="165" fontId="8" fillId="5" borderId="9" xfId="0" applyNumberFormat="1" applyFont="1" applyFill="1" applyBorder="1" applyAlignment="1">
      <alignment horizontal="center" vertical="center" wrapText="1" readingOrder="2"/>
    </xf>
    <xf numFmtId="165" fontId="32" fillId="5" borderId="9" xfId="0" applyNumberFormat="1" applyFont="1" applyFill="1" applyBorder="1" applyAlignment="1">
      <alignment horizontal="center" vertical="center" wrapText="1" readingOrder="2"/>
    </xf>
    <xf numFmtId="165" fontId="34" fillId="5" borderId="9" xfId="0" applyNumberFormat="1" applyFont="1" applyFill="1" applyBorder="1" applyAlignment="1">
      <alignment horizontal="center" vertical="center" wrapText="1" readingOrder="2"/>
    </xf>
    <xf numFmtId="165" fontId="33" fillId="5" borderId="9" xfId="0" applyNumberFormat="1" applyFont="1" applyFill="1" applyBorder="1" applyAlignment="1">
      <alignment horizontal="justify" vertical="center" wrapText="1" readingOrder="2"/>
    </xf>
    <xf numFmtId="165" fontId="8" fillId="5" borderId="12" xfId="0" applyNumberFormat="1" applyFont="1" applyFill="1" applyBorder="1" applyAlignment="1">
      <alignment horizontal="center" vertical="center" wrapText="1" readingOrder="2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8" xfId="0" applyFont="1" applyBorder="1" applyAlignment="1">
      <alignment horizontal="justify" vertical="center" wrapText="1" readingOrder="2"/>
    </xf>
    <xf numFmtId="0" fontId="12" fillId="0" borderId="8" xfId="0" applyFont="1" applyBorder="1" applyAlignment="1">
      <alignment horizontal="right" vertical="center" wrapText="1" readingOrder="2"/>
    </xf>
    <xf numFmtId="0" fontId="12" fillId="0" borderId="13" xfId="0" applyFont="1" applyFill="1" applyBorder="1" applyAlignment="1">
      <alignment horizontal="justify" vertical="center" wrapText="1" readingOrder="2"/>
    </xf>
    <xf numFmtId="0" fontId="12" fillId="2" borderId="8" xfId="0" applyFont="1" applyFill="1" applyBorder="1" applyAlignment="1">
      <alignment horizontal="justify" vertical="center" wrapText="1" readingOrder="2"/>
    </xf>
    <xf numFmtId="0" fontId="12" fillId="0" borderId="8" xfId="0" applyFont="1" applyBorder="1" applyAlignment="1">
      <alignment vertical="center" wrapText="1" readingOrder="2"/>
    </xf>
    <xf numFmtId="0" fontId="12" fillId="0" borderId="11" xfId="0" applyFont="1" applyBorder="1" applyAlignment="1">
      <alignment vertical="center" wrapText="1" readingOrder="2"/>
    </xf>
    <xf numFmtId="0" fontId="29" fillId="0" borderId="0" xfId="2" applyFont="1" applyFill="1" applyBorder="1" applyAlignment="1">
      <alignment vertical="center" readingOrder="2"/>
    </xf>
    <xf numFmtId="3" fontId="29" fillId="5" borderId="0" xfId="2" applyNumberFormat="1" applyFont="1" applyFill="1" applyBorder="1" applyAlignment="1" applyProtection="1">
      <alignment horizontal="center" vertical="center" readingOrder="2"/>
      <protection locked="0"/>
    </xf>
    <xf numFmtId="0" fontId="28" fillId="0" borderId="0" xfId="2" applyFont="1" applyFill="1" applyBorder="1" applyAlignment="1">
      <alignment horizontal="center" vertical="center" wrapText="1" readingOrder="2"/>
    </xf>
    <xf numFmtId="0" fontId="29" fillId="0" borderId="5" xfId="2" applyFont="1" applyFill="1" applyBorder="1" applyAlignment="1">
      <alignment vertical="center" readingOrder="2"/>
    </xf>
    <xf numFmtId="0" fontId="29" fillId="0" borderId="0" xfId="2" applyFont="1" applyFill="1" applyBorder="1" applyAlignment="1">
      <alignment horizontal="center" vertical="center" readingOrder="2"/>
    </xf>
    <xf numFmtId="0" fontId="13" fillId="0" borderId="0" xfId="1" applyFont="1" applyFill="1" applyAlignment="1">
      <alignment horizontal="center" vertical="center" readingOrder="2"/>
    </xf>
    <xf numFmtId="165" fontId="16" fillId="0" borderId="4" xfId="1" applyNumberFormat="1" applyFont="1" applyFill="1" applyBorder="1" applyAlignment="1">
      <alignment horizontal="center" vertical="center" readingOrder="2"/>
    </xf>
    <xf numFmtId="165" fontId="7" fillId="0" borderId="4" xfId="1" applyNumberFormat="1" applyFont="1" applyFill="1" applyBorder="1" applyAlignment="1">
      <alignment horizontal="center" vertical="center" readingOrder="2"/>
    </xf>
    <xf numFmtId="0" fontId="14" fillId="0" borderId="0" xfId="1" applyFont="1" applyFill="1" applyAlignment="1">
      <alignment horizontal="center" vertical="center" readingOrder="2"/>
    </xf>
    <xf numFmtId="0" fontId="28" fillId="0" borderId="0" xfId="2" applyFont="1" applyFill="1" applyBorder="1" applyAlignment="1">
      <alignment horizontal="center" vertical="center" wrapText="1" readingOrder="2"/>
    </xf>
    <xf numFmtId="0" fontId="9" fillId="0" borderId="0" xfId="1" applyFont="1" applyFill="1" applyAlignment="1">
      <alignment horizontal="right" vertical="center" readingOrder="2"/>
    </xf>
    <xf numFmtId="164" fontId="9" fillId="0" borderId="0" xfId="1" applyNumberFormat="1" applyFont="1" applyFill="1" applyAlignment="1">
      <alignment horizontal="right" vertical="center" readingOrder="2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3" fontId="9" fillId="0" borderId="0" xfId="1" applyNumberFormat="1" applyFont="1" applyAlignment="1">
      <alignment horizontal="center" vertical="center"/>
    </xf>
    <xf numFmtId="3" fontId="9" fillId="0" borderId="33" xfId="1" applyNumberFormat="1" applyFont="1" applyBorder="1" applyAlignment="1">
      <alignment horizontal="center" vertical="center"/>
    </xf>
    <xf numFmtId="3" fontId="40" fillId="0" borderId="0" xfId="2" applyNumberFormat="1" applyFont="1" applyFill="1" applyBorder="1" applyAlignment="1" applyProtection="1">
      <alignment horizontal="center" vertical="center" readingOrder="2"/>
      <protection locked="0"/>
    </xf>
    <xf numFmtId="3" fontId="40" fillId="0" borderId="4" xfId="2" applyNumberFormat="1" applyFont="1" applyFill="1" applyBorder="1" applyAlignment="1" applyProtection="1">
      <alignment horizontal="center" vertical="center" readingOrder="2"/>
      <protection locked="0"/>
    </xf>
    <xf numFmtId="166" fontId="40" fillId="0" borderId="0" xfId="2" applyNumberFormat="1" applyFont="1" applyFill="1" applyBorder="1" applyAlignment="1" applyProtection="1">
      <alignment horizontal="center" vertical="center" readingOrder="2"/>
      <protection locked="0"/>
    </xf>
    <xf numFmtId="0" fontId="40" fillId="0" borderId="0" xfId="2" applyFont="1" applyFill="1" applyBorder="1" applyAlignment="1" applyProtection="1">
      <alignment vertical="center" readingOrder="2"/>
      <protection locked="0"/>
    </xf>
    <xf numFmtId="0" fontId="22" fillId="0" borderId="0" xfId="1" applyFont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/>
    </xf>
    <xf numFmtId="167" fontId="41" fillId="0" borderId="0" xfId="1" applyNumberFormat="1" applyFont="1" applyFill="1" applyAlignment="1">
      <alignment vertical="center" readingOrder="2"/>
    </xf>
    <xf numFmtId="0" fontId="42" fillId="0" borderId="0" xfId="1" applyFont="1" applyFill="1" applyAlignment="1">
      <alignment vertical="center"/>
    </xf>
    <xf numFmtId="167" fontId="43" fillId="0" borderId="0" xfId="1" applyNumberFormat="1" applyFont="1" applyFill="1" applyAlignment="1">
      <alignment horizontal="right" vertical="center" readingOrder="2"/>
    </xf>
    <xf numFmtId="168" fontId="43" fillId="0" borderId="0" xfId="1" applyNumberFormat="1" applyFont="1" applyFill="1" applyAlignment="1">
      <alignment horizontal="center" vertical="center" readingOrder="2"/>
    </xf>
    <xf numFmtId="168" fontId="43" fillId="0" borderId="0" xfId="1" applyNumberFormat="1" applyFont="1" applyFill="1" applyAlignment="1">
      <alignment horizontal="center" vertical="center"/>
    </xf>
    <xf numFmtId="168" fontId="42" fillId="0" borderId="0" xfId="1" applyNumberFormat="1" applyFont="1" applyFill="1" applyAlignment="1">
      <alignment horizontal="center" vertical="center"/>
    </xf>
    <xf numFmtId="167" fontId="44" fillId="0" borderId="0" xfId="1" applyNumberFormat="1" applyFont="1" applyFill="1" applyAlignment="1">
      <alignment horizontal="right" vertical="center" indent="1" readingOrder="2"/>
    </xf>
    <xf numFmtId="168" fontId="45" fillId="0" borderId="0" xfId="1" applyNumberFormat="1" applyFont="1" applyFill="1" applyAlignment="1">
      <alignment horizontal="center" vertical="center" readingOrder="2"/>
    </xf>
    <xf numFmtId="168" fontId="45" fillId="0" borderId="0" xfId="1" applyNumberFormat="1" applyFont="1" applyFill="1" applyAlignment="1">
      <alignment horizontal="center" vertical="center"/>
    </xf>
    <xf numFmtId="168" fontId="46" fillId="0" borderId="0" xfId="1" applyNumberFormat="1" applyFont="1" applyFill="1" applyAlignment="1">
      <alignment horizontal="center" vertical="center"/>
    </xf>
    <xf numFmtId="0" fontId="46" fillId="0" borderId="0" xfId="1" applyFont="1" applyFill="1" applyAlignment="1">
      <alignment vertical="center"/>
    </xf>
    <xf numFmtId="167" fontId="47" fillId="0" borderId="0" xfId="1" applyNumberFormat="1" applyFont="1" applyFill="1" applyAlignment="1">
      <alignment vertical="center" readingOrder="2"/>
    </xf>
    <xf numFmtId="168" fontId="47" fillId="0" borderId="0" xfId="1" applyNumberFormat="1" applyFont="1" applyFill="1" applyAlignment="1">
      <alignment horizontal="center" vertical="center" readingOrder="2"/>
    </xf>
    <xf numFmtId="167" fontId="47" fillId="0" borderId="0" xfId="1" applyNumberFormat="1" applyFont="1" applyFill="1" applyAlignment="1">
      <alignment horizontal="right" vertical="center" readingOrder="2"/>
    </xf>
    <xf numFmtId="168" fontId="47" fillId="0" borderId="0" xfId="1" applyNumberFormat="1" applyFont="1" applyFill="1" applyBorder="1" applyAlignment="1">
      <alignment horizontal="center" vertical="center" readingOrder="2"/>
    </xf>
    <xf numFmtId="167" fontId="45" fillId="0" borderId="0" xfId="1" applyNumberFormat="1" applyFont="1" applyFill="1" applyAlignment="1">
      <alignment vertical="center" readingOrder="2"/>
    </xf>
    <xf numFmtId="49" fontId="44" fillId="0" borderId="0" xfId="1" applyNumberFormat="1" applyFont="1" applyFill="1" applyBorder="1" applyAlignment="1">
      <alignment horizontal="center" vertical="center" readingOrder="2"/>
    </xf>
    <xf numFmtId="0" fontId="44" fillId="0" borderId="0" xfId="1" applyNumberFormat="1" applyFont="1" applyFill="1" applyBorder="1" applyAlignment="1">
      <alignment horizontal="center" vertical="center" readingOrder="2"/>
    </xf>
    <xf numFmtId="49" fontId="44" fillId="0" borderId="0" xfId="8" applyNumberFormat="1" applyFont="1" applyFill="1" applyBorder="1" applyAlignment="1">
      <alignment horizontal="center" vertical="center" readingOrder="2"/>
    </xf>
    <xf numFmtId="0" fontId="45" fillId="0" borderId="0" xfId="1" applyNumberFormat="1" applyFont="1" applyFill="1" applyAlignment="1">
      <alignment horizontal="center" vertical="center"/>
    </xf>
    <xf numFmtId="167" fontId="45" fillId="0" borderId="0" xfId="1" applyNumberFormat="1" applyFont="1" applyFill="1" applyAlignment="1">
      <alignment horizontal="right" vertical="center" indent="1" readingOrder="2"/>
    </xf>
    <xf numFmtId="168" fontId="45" fillId="0" borderId="5" xfId="1" applyNumberFormat="1" applyFont="1" applyFill="1" applyBorder="1" applyAlignment="1">
      <alignment horizontal="center" vertical="center" readingOrder="2"/>
    </xf>
    <xf numFmtId="168" fontId="45" fillId="0" borderId="0" xfId="1" applyNumberFormat="1" applyFont="1" applyFill="1" applyBorder="1" applyAlignment="1">
      <alignment horizontal="center" vertical="center" readingOrder="2"/>
    </xf>
    <xf numFmtId="167" fontId="47" fillId="0" borderId="0" xfId="1" applyNumberFormat="1" applyFont="1" applyFill="1" applyAlignment="1">
      <alignment horizontal="right" vertical="center" indent="1" readingOrder="2"/>
    </xf>
    <xf numFmtId="168" fontId="48" fillId="0" borderId="0" xfId="1" applyNumberFormat="1" applyFont="1" applyFill="1" applyAlignment="1">
      <alignment horizontal="center" vertical="center" readingOrder="2"/>
    </xf>
    <xf numFmtId="168" fontId="47" fillId="0" borderId="0" xfId="1" applyNumberFormat="1" applyFont="1" applyFill="1" applyAlignment="1">
      <alignment horizontal="center" vertical="center"/>
    </xf>
    <xf numFmtId="168" fontId="48" fillId="0" borderId="0" xfId="1" applyNumberFormat="1" applyFont="1" applyFill="1" applyBorder="1" applyAlignment="1">
      <alignment horizontal="center" vertical="center" readingOrder="2"/>
    </xf>
    <xf numFmtId="168" fontId="48" fillId="0" borderId="0" xfId="1" applyNumberFormat="1" applyFont="1" applyFill="1" applyBorder="1" applyAlignment="1">
      <alignment horizontal="center" vertical="center"/>
    </xf>
    <xf numFmtId="0" fontId="47" fillId="0" borderId="0" xfId="1" applyFont="1" applyFill="1" applyAlignment="1">
      <alignment vertical="center"/>
    </xf>
    <xf numFmtId="168" fontId="47" fillId="0" borderId="6" xfId="1" applyNumberFormat="1" applyFont="1" applyFill="1" applyBorder="1" applyAlignment="1">
      <alignment horizontal="center" vertical="center" readingOrder="2"/>
    </xf>
    <xf numFmtId="0" fontId="44" fillId="0" borderId="0" xfId="1" applyFont="1" applyFill="1" applyAlignment="1">
      <alignment horizontal="right" vertical="center" indent="1" readingOrder="2"/>
    </xf>
    <xf numFmtId="0" fontId="47" fillId="0" borderId="0" xfId="1" applyFont="1" applyFill="1" applyAlignment="1">
      <alignment vertical="center" readingOrder="2"/>
    </xf>
    <xf numFmtId="0" fontId="47" fillId="0" borderId="0" xfId="1" applyFont="1" applyFill="1" applyAlignment="1">
      <alignment horizontal="right" vertical="center" readingOrder="2"/>
    </xf>
    <xf numFmtId="0" fontId="45" fillId="0" borderId="0" xfId="1" applyFont="1" applyFill="1" applyAlignment="1">
      <alignment vertical="center" readingOrder="2"/>
    </xf>
    <xf numFmtId="0" fontId="46" fillId="0" borderId="0" xfId="1" applyNumberFormat="1" applyFont="1" applyFill="1" applyAlignment="1">
      <alignment vertical="center"/>
    </xf>
    <xf numFmtId="0" fontId="47" fillId="0" borderId="0" xfId="1" applyFont="1" applyFill="1" applyAlignment="1">
      <alignment horizontal="right" vertical="center" indent="1" readingOrder="2"/>
    </xf>
    <xf numFmtId="168" fontId="49" fillId="0" borderId="0" xfId="1" applyNumberFormat="1" applyFont="1" applyFill="1" applyAlignment="1">
      <alignment horizontal="center" vertical="center" readingOrder="2"/>
    </xf>
    <xf numFmtId="167" fontId="45" fillId="0" borderId="0" xfId="1" applyNumberFormat="1" applyFont="1" applyFill="1" applyAlignment="1">
      <alignment vertical="center"/>
    </xf>
    <xf numFmtId="3" fontId="45" fillId="0" borderId="0" xfId="1" applyNumberFormat="1" applyFont="1" applyFill="1" applyAlignment="1">
      <alignment vertical="center" readingOrder="2"/>
    </xf>
    <xf numFmtId="3" fontId="45" fillId="0" borderId="0" xfId="1" applyNumberFormat="1" applyFont="1" applyFill="1" applyAlignment="1">
      <alignment horizontal="right" vertical="center" indent="1" readingOrder="2"/>
    </xf>
    <xf numFmtId="3" fontId="48" fillId="0" borderId="0" xfId="1" applyNumberFormat="1" applyFont="1" applyFill="1" applyBorder="1" applyAlignment="1">
      <alignment horizontal="right" vertical="center" indent="1" readingOrder="2"/>
    </xf>
    <xf numFmtId="3" fontId="47" fillId="0" borderId="0" xfId="1" applyNumberFormat="1" applyFont="1" applyFill="1" applyAlignment="1">
      <alignment horizontal="right" vertical="center" indent="1" readingOrder="2"/>
    </xf>
    <xf numFmtId="167" fontId="47" fillId="0" borderId="0" xfId="1" applyNumberFormat="1" applyFont="1" applyFill="1" applyAlignment="1">
      <alignment vertical="center"/>
    </xf>
    <xf numFmtId="167" fontId="50" fillId="0" borderId="0" xfId="1" applyNumberFormat="1" applyFont="1" applyFill="1" applyAlignment="1">
      <alignment vertical="center" readingOrder="2"/>
    </xf>
    <xf numFmtId="167" fontId="43" fillId="0" borderId="0" xfId="1" applyNumberFormat="1" applyFont="1" applyFill="1" applyAlignment="1">
      <alignment vertical="center"/>
    </xf>
    <xf numFmtId="167" fontId="43" fillId="0" borderId="0" xfId="1" applyNumberFormat="1" applyFont="1" applyFill="1" applyAlignment="1">
      <alignment horizontal="center" vertical="center" readingOrder="2"/>
    </xf>
    <xf numFmtId="167" fontId="43" fillId="0" borderId="0" xfId="1" applyNumberFormat="1" applyFont="1" applyFill="1" applyAlignment="1">
      <alignment horizontal="center" vertical="center"/>
    </xf>
    <xf numFmtId="9" fontId="43" fillId="0" borderId="0" xfId="1" applyNumberFormat="1" applyFont="1" applyFill="1" applyAlignment="1">
      <alignment horizontal="center" vertical="center"/>
    </xf>
    <xf numFmtId="167" fontId="45" fillId="0" borderId="0" xfId="1" applyNumberFormat="1" applyFont="1" applyFill="1" applyAlignment="1">
      <alignment horizontal="center" vertical="center" readingOrder="2"/>
    </xf>
    <xf numFmtId="167" fontId="45" fillId="0" borderId="0" xfId="1" applyNumberFormat="1" applyFont="1" applyFill="1" applyAlignment="1">
      <alignment horizontal="center" vertical="center"/>
    </xf>
    <xf numFmtId="9" fontId="45" fillId="0" borderId="0" xfId="1" applyNumberFormat="1" applyFont="1" applyFill="1" applyAlignment="1">
      <alignment horizontal="center" vertical="center"/>
    </xf>
    <xf numFmtId="0" fontId="47" fillId="0" borderId="0" xfId="1" applyFont="1" applyFill="1" applyAlignment="1">
      <alignment horizontal="center" vertical="center" wrapText="1"/>
    </xf>
    <xf numFmtId="2" fontId="44" fillId="0" borderId="0" xfId="1" applyNumberFormat="1" applyFont="1" applyFill="1" applyBorder="1" applyAlignment="1">
      <alignment horizontal="center" vertical="center" readingOrder="2"/>
    </xf>
    <xf numFmtId="3" fontId="45" fillId="0" borderId="5" xfId="1" applyNumberFormat="1" applyFont="1" applyFill="1" applyBorder="1" applyAlignment="1">
      <alignment horizontal="center" vertical="center" readingOrder="2"/>
    </xf>
    <xf numFmtId="3" fontId="45" fillId="0" borderId="0" xfId="1" applyNumberFormat="1" applyFont="1" applyFill="1" applyBorder="1" applyAlignment="1">
      <alignment horizontal="center" vertical="center" readingOrder="2"/>
    </xf>
    <xf numFmtId="167" fontId="48" fillId="0" borderId="0" xfId="1" applyNumberFormat="1" applyFont="1" applyFill="1" applyAlignment="1">
      <alignment horizontal="right" vertical="center" readingOrder="2"/>
    </xf>
    <xf numFmtId="3" fontId="48" fillId="0" borderId="0" xfId="1" applyNumberFormat="1" applyFont="1" applyFill="1" applyBorder="1" applyAlignment="1">
      <alignment horizontal="center" vertical="center" readingOrder="2"/>
    </xf>
    <xf numFmtId="3" fontId="45" fillId="0" borderId="6" xfId="1" applyNumberFormat="1" applyFont="1" applyFill="1" applyBorder="1" applyAlignment="1">
      <alignment horizontal="center" vertical="center" wrapText="1"/>
    </xf>
    <xf numFmtId="3" fontId="45" fillId="0" borderId="0" xfId="1" applyNumberFormat="1" applyFont="1" applyFill="1" applyBorder="1" applyAlignment="1">
      <alignment horizontal="center" vertical="center" wrapText="1"/>
    </xf>
    <xf numFmtId="3" fontId="45" fillId="0" borderId="0" xfId="1" applyNumberFormat="1" applyFont="1" applyFill="1" applyAlignment="1">
      <alignment horizontal="center" vertical="center" wrapText="1"/>
    </xf>
    <xf numFmtId="167" fontId="47" fillId="0" borderId="0" xfId="1" applyNumberFormat="1" applyFont="1" applyFill="1" applyAlignment="1">
      <alignment horizontal="center" vertical="center" readingOrder="2"/>
    </xf>
    <xf numFmtId="167" fontId="47" fillId="0" borderId="0" xfId="1" applyNumberFormat="1" applyFont="1" applyFill="1" applyBorder="1" applyAlignment="1">
      <alignment vertical="center" readingOrder="2"/>
    </xf>
    <xf numFmtId="49" fontId="45" fillId="0" borderId="0" xfId="1" applyNumberFormat="1" applyFont="1" applyFill="1" applyAlignment="1">
      <alignment vertical="center" readingOrder="2"/>
    </xf>
    <xf numFmtId="49" fontId="45" fillId="0" borderId="0" xfId="1" applyNumberFormat="1" applyFont="1" applyFill="1" applyBorder="1" applyAlignment="1">
      <alignment horizontal="center" vertical="center" readingOrder="2"/>
    </xf>
    <xf numFmtId="0" fontId="45" fillId="0" borderId="0" xfId="1" applyNumberFormat="1" applyFont="1" applyFill="1" applyAlignment="1">
      <alignment horizontal="center" vertical="center" readingOrder="2"/>
    </xf>
    <xf numFmtId="49" fontId="45" fillId="0" borderId="0" xfId="1" applyNumberFormat="1" applyFont="1" applyFill="1" applyAlignment="1">
      <alignment vertical="center"/>
    </xf>
    <xf numFmtId="167" fontId="48" fillId="0" borderId="0" xfId="1" applyNumberFormat="1" applyFont="1" applyFill="1" applyAlignment="1">
      <alignment horizontal="center" vertical="center"/>
    </xf>
    <xf numFmtId="167" fontId="48" fillId="0" borderId="0" xfId="1" applyNumberFormat="1" applyFont="1" applyFill="1" applyAlignment="1">
      <alignment horizontal="center" vertical="center" readingOrder="2"/>
    </xf>
    <xf numFmtId="167" fontId="48" fillId="0" borderId="0" xfId="38" applyNumberFormat="1" applyFont="1" applyFill="1" applyAlignment="1">
      <alignment horizontal="center" vertical="center"/>
    </xf>
    <xf numFmtId="167" fontId="47" fillId="0" borderId="6" xfId="1" applyNumberFormat="1" applyFont="1" applyFill="1" applyBorder="1" applyAlignment="1">
      <alignment horizontal="center" vertical="center"/>
    </xf>
    <xf numFmtId="167" fontId="47" fillId="0" borderId="0" xfId="1" applyNumberFormat="1" applyFont="1" applyFill="1" applyBorder="1" applyAlignment="1">
      <alignment horizontal="center" vertical="center"/>
    </xf>
    <xf numFmtId="167" fontId="44" fillId="0" borderId="0" xfId="1" applyNumberFormat="1" applyFont="1" applyFill="1" applyAlignment="1">
      <alignment horizontal="center" vertical="center"/>
    </xf>
    <xf numFmtId="167" fontId="44" fillId="0" borderId="0" xfId="1" applyNumberFormat="1" applyFont="1" applyFill="1" applyAlignment="1">
      <alignment vertical="center"/>
    </xf>
    <xf numFmtId="0" fontId="41" fillId="0" borderId="0" xfId="1" applyFont="1" applyFill="1" applyAlignment="1">
      <alignment vertical="center" readingOrder="2"/>
    </xf>
    <xf numFmtId="0" fontId="43" fillId="0" borderId="0" xfId="1" applyFont="1" applyFill="1" applyAlignment="1">
      <alignment vertical="center"/>
    </xf>
    <xf numFmtId="0" fontId="45" fillId="0" borderId="0" xfId="1" applyFont="1" applyFill="1" applyAlignment="1">
      <alignment vertical="center"/>
    </xf>
    <xf numFmtId="49" fontId="45" fillId="0" borderId="0" xfId="1" applyNumberFormat="1" applyFont="1" applyFill="1" applyAlignment="1">
      <alignment horizontal="center" vertical="center"/>
    </xf>
    <xf numFmtId="168" fontId="51" fillId="0" borderId="0" xfId="1" applyNumberFormat="1" applyFont="1" applyFill="1" applyBorder="1" applyAlignment="1">
      <alignment horizontal="center" vertical="center" readingOrder="2"/>
    </xf>
    <xf numFmtId="49" fontId="44" fillId="0" borderId="0" xfId="9" applyNumberFormat="1" applyFont="1" applyFill="1" applyBorder="1" applyAlignment="1">
      <alignment horizontal="center" vertical="center" readingOrder="2"/>
    </xf>
    <xf numFmtId="168" fontId="47" fillId="0" borderId="6" xfId="1" applyNumberFormat="1" applyFont="1" applyFill="1" applyBorder="1" applyAlignment="1">
      <alignment horizontal="center" vertical="center"/>
    </xf>
    <xf numFmtId="168" fontId="47" fillId="0" borderId="0" xfId="1" applyNumberFormat="1" applyFont="1" applyFill="1" applyBorder="1" applyAlignment="1">
      <alignment horizontal="center" vertical="center"/>
    </xf>
    <xf numFmtId="168" fontId="45" fillId="0" borderId="0" xfId="1" applyNumberFormat="1" applyFont="1" applyFill="1" applyBorder="1" applyAlignment="1">
      <alignment horizontal="center" vertical="center"/>
    </xf>
    <xf numFmtId="0" fontId="45" fillId="0" borderId="0" xfId="1" applyFont="1" applyFill="1" applyAlignment="1">
      <alignment horizontal="right" vertical="center" readingOrder="2"/>
    </xf>
    <xf numFmtId="0" fontId="45" fillId="0" borderId="0" xfId="1" applyFont="1" applyFill="1" applyAlignment="1">
      <alignment horizontal="right" vertical="center" indent="1" readingOrder="2"/>
    </xf>
    <xf numFmtId="3" fontId="45" fillId="0" borderId="0" xfId="1" applyNumberFormat="1" applyFont="1" applyFill="1" applyBorder="1" applyAlignment="1">
      <alignment horizontal="center" vertical="center"/>
    </xf>
    <xf numFmtId="0" fontId="48" fillId="0" borderId="0" xfId="1" applyFont="1" applyFill="1" applyAlignment="1">
      <alignment horizontal="right" vertical="center" indent="1" readingOrder="2"/>
    </xf>
    <xf numFmtId="49" fontId="45" fillId="0" borderId="0" xfId="1" applyNumberFormat="1" applyFont="1" applyFill="1" applyAlignment="1">
      <alignment horizontal="center" vertical="center" readingOrder="2"/>
    </xf>
    <xf numFmtId="49" fontId="45" fillId="0" borderId="0" xfId="1" applyNumberFormat="1" applyFont="1" applyFill="1" applyAlignment="1">
      <alignment horizontal="right" vertical="center"/>
    </xf>
    <xf numFmtId="49" fontId="46" fillId="0" borderId="0" xfId="1" applyNumberFormat="1" applyFont="1" applyFill="1" applyAlignment="1">
      <alignment horizontal="right" vertical="center" readingOrder="2"/>
    </xf>
    <xf numFmtId="49" fontId="45" fillId="0" borderId="0" xfId="1" applyNumberFormat="1" applyFont="1" applyFill="1" applyAlignment="1">
      <alignment horizontal="right" vertical="center" readingOrder="2"/>
    </xf>
    <xf numFmtId="0" fontId="45" fillId="0" borderId="0" xfId="1" applyNumberFormat="1" applyFont="1" applyFill="1" applyBorder="1" applyAlignment="1">
      <alignment horizontal="center" vertical="center"/>
    </xf>
    <xf numFmtId="167" fontId="45" fillId="0" borderId="0" xfId="1" applyNumberFormat="1" applyFont="1" applyFill="1" applyAlignment="1">
      <alignment vertical="center" wrapText="1" readingOrder="2"/>
    </xf>
    <xf numFmtId="168" fontId="45" fillId="0" borderId="0" xfId="1" applyNumberFormat="1" applyFont="1" applyFill="1" applyAlignment="1">
      <alignment horizontal="center" vertical="center" wrapText="1" readingOrder="2"/>
    </xf>
    <xf numFmtId="0" fontId="52" fillId="0" borderId="0" xfId="1" applyFont="1" applyFill="1" applyAlignment="1">
      <alignment vertical="center"/>
    </xf>
    <xf numFmtId="0" fontId="47" fillId="0" borderId="0" xfId="1" applyFont="1" applyFill="1" applyBorder="1" applyAlignment="1">
      <alignment horizontal="center" vertical="center" readingOrder="2"/>
    </xf>
    <xf numFmtId="167" fontId="45" fillId="0" borderId="0" xfId="1" applyNumberFormat="1" applyFont="1" applyFill="1" applyBorder="1" applyAlignment="1">
      <alignment vertical="center" readingOrder="2"/>
    </xf>
    <xf numFmtId="3" fontId="40" fillId="0" borderId="5" xfId="2" applyNumberFormat="1" applyFont="1" applyFill="1" applyBorder="1" applyAlignment="1" applyProtection="1">
      <alignment horizontal="center" vertical="center" readingOrder="2"/>
      <protection locked="0"/>
    </xf>
    <xf numFmtId="3" fontId="29" fillId="0" borderId="0" xfId="2" applyNumberFormat="1" applyFont="1" applyFill="1" applyBorder="1" applyAlignment="1" applyProtection="1">
      <alignment horizontal="right" vertical="center" readingOrder="2"/>
      <protection locked="0"/>
    </xf>
    <xf numFmtId="4" fontId="40" fillId="0" borderId="0" xfId="2" applyNumberFormat="1" applyFont="1" applyFill="1" applyBorder="1" applyAlignment="1" applyProtection="1">
      <alignment horizontal="center" vertical="center" readingOrder="2"/>
      <protection locked="0"/>
    </xf>
    <xf numFmtId="1" fontId="45" fillId="0" borderId="0" xfId="1" applyNumberFormat="1" applyFont="1" applyFill="1" applyAlignment="1">
      <alignment vertical="center"/>
    </xf>
    <xf numFmtId="3" fontId="9" fillId="0" borderId="4" xfId="1" applyNumberFormat="1" applyFont="1" applyBorder="1" applyAlignment="1">
      <alignment horizontal="center" vertical="center"/>
    </xf>
    <xf numFmtId="3" fontId="29" fillId="5" borderId="4" xfId="2" applyNumberFormat="1" applyFont="1" applyFill="1" applyBorder="1" applyAlignment="1" applyProtection="1">
      <alignment horizontal="center" vertical="center" readingOrder="2"/>
      <protection locked="0"/>
    </xf>
    <xf numFmtId="3" fontId="40" fillId="5" borderId="5" xfId="2" applyNumberFormat="1" applyFont="1" applyFill="1" applyBorder="1" applyAlignment="1" applyProtection="1">
      <alignment horizontal="center" vertical="center" readingOrder="2"/>
      <protection locked="0"/>
    </xf>
    <xf numFmtId="0" fontId="29" fillId="5" borderId="0" xfId="2" applyFont="1" applyFill="1" applyBorder="1" applyAlignment="1" applyProtection="1">
      <alignment horizontal="center" vertical="center" readingOrder="2"/>
      <protection locked="0"/>
    </xf>
    <xf numFmtId="164" fontId="7" fillId="5" borderId="5" xfId="0" applyNumberFormat="1" applyFont="1" applyFill="1" applyBorder="1" applyAlignment="1">
      <alignment vertical="center"/>
    </xf>
    <xf numFmtId="3" fontId="40" fillId="3" borderId="0" xfId="2" applyNumberFormat="1" applyFont="1" applyFill="1" applyBorder="1" applyAlignment="1" applyProtection="1">
      <alignment horizontal="center" vertical="center" readingOrder="2"/>
      <protection locked="0"/>
    </xf>
    <xf numFmtId="43" fontId="45" fillId="0" borderId="0" xfId="3" applyFont="1" applyFill="1" applyBorder="1" applyAlignment="1" applyProtection="1">
      <alignment horizontal="right" vertical="center" readingOrder="2"/>
      <protection locked="0"/>
    </xf>
    <xf numFmtId="164" fontId="16" fillId="0" borderId="0" xfId="1" applyNumberFormat="1" applyFont="1" applyFill="1" applyAlignment="1">
      <alignment horizontal="center" readingOrder="2"/>
    </xf>
    <xf numFmtId="0" fontId="13" fillId="0" borderId="0" xfId="1" applyFont="1" applyFill="1" applyAlignment="1">
      <alignment horizontal="center" vertical="center" readingOrder="2"/>
    </xf>
    <xf numFmtId="165" fontId="7" fillId="5" borderId="4" xfId="1" applyNumberFormat="1" applyFont="1" applyFill="1" applyBorder="1" applyAlignment="1">
      <alignment horizontal="center" vertical="center" readingOrder="2"/>
    </xf>
    <xf numFmtId="0" fontId="14" fillId="0" borderId="0" xfId="1" applyFont="1" applyFill="1" applyAlignment="1">
      <alignment horizontal="center" vertical="center" readingOrder="2"/>
    </xf>
    <xf numFmtId="165" fontId="16" fillId="0" borderId="4" xfId="1" applyNumberFormat="1" applyFont="1" applyFill="1" applyBorder="1" applyAlignment="1">
      <alignment horizontal="center" vertical="center" readingOrder="2"/>
    </xf>
    <xf numFmtId="0" fontId="39" fillId="0" borderId="4" xfId="1" applyFont="1" applyFill="1" applyBorder="1" applyAlignment="1">
      <alignment horizontal="center" vertical="center" readingOrder="2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28" fillId="0" borderId="0" xfId="2" applyFont="1" applyFill="1" applyBorder="1" applyAlignment="1">
      <alignment horizontal="center" vertical="center" wrapText="1" readingOrder="2"/>
    </xf>
    <xf numFmtId="0" fontId="28" fillId="0" borderId="4" xfId="2" applyFont="1" applyFill="1" applyBorder="1" applyAlignment="1">
      <alignment horizontal="center" vertical="center" wrapText="1" readingOrder="2"/>
    </xf>
    <xf numFmtId="0" fontId="28" fillId="0" borderId="4" xfId="0" applyFont="1" applyFill="1" applyBorder="1" applyAlignment="1">
      <alignment horizontal="center" vertical="center" readingOrder="2"/>
    </xf>
    <xf numFmtId="0" fontId="28" fillId="5" borderId="4" xfId="0" applyFont="1" applyFill="1" applyBorder="1" applyAlignment="1">
      <alignment horizontal="center" vertical="center" readingOrder="2"/>
    </xf>
    <xf numFmtId="0" fontId="5" fillId="0" borderId="4" xfId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7" fillId="5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readingOrder="2"/>
    </xf>
    <xf numFmtId="164" fontId="7" fillId="0" borderId="0" xfId="0" applyNumberFormat="1" applyFont="1" applyFill="1" applyBorder="1" applyAlignment="1">
      <alignment horizontal="right" vertical="center" readingOrder="2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7" fontId="47" fillId="0" borderId="0" xfId="1" applyNumberFormat="1" applyFont="1" applyFill="1" applyAlignment="1">
      <alignment horizontal="right" vertical="center" indent="1" readingOrder="2"/>
    </xf>
    <xf numFmtId="167" fontId="47" fillId="0" borderId="4" xfId="1" applyNumberFormat="1" applyFont="1" applyFill="1" applyBorder="1" applyAlignment="1">
      <alignment horizontal="center" vertical="center" readingOrder="2"/>
    </xf>
    <xf numFmtId="167" fontId="44" fillId="0" borderId="0" xfId="1" applyNumberFormat="1" applyFont="1" applyFill="1" applyAlignment="1">
      <alignment horizontal="center" vertical="center"/>
    </xf>
    <xf numFmtId="0" fontId="45" fillId="0" borderId="0" xfId="1" applyFont="1" applyFill="1" applyAlignment="1">
      <alignment horizontal="right" vertical="center" indent="1" readingOrder="2"/>
    </xf>
    <xf numFmtId="0" fontId="47" fillId="0" borderId="4" xfId="1" applyFont="1" applyFill="1" applyBorder="1" applyAlignment="1">
      <alignment horizontal="center" vertical="center" wrapText="1"/>
    </xf>
    <xf numFmtId="0" fontId="47" fillId="0" borderId="0" xfId="1" applyFont="1" applyFill="1" applyAlignment="1">
      <alignment horizontal="center" vertical="center"/>
    </xf>
    <xf numFmtId="0" fontId="47" fillId="0" borderId="0" xfId="1" applyFont="1" applyFill="1" applyAlignment="1">
      <alignment horizontal="right" vertical="center" indent="1" readingOrder="2"/>
    </xf>
    <xf numFmtId="168" fontId="51" fillId="5" borderId="4" xfId="1" applyNumberFormat="1" applyFont="1" applyFill="1" applyBorder="1" applyAlignment="1">
      <alignment horizontal="center" vertical="center" readingOrder="2"/>
    </xf>
    <xf numFmtId="168" fontId="51" fillId="0" borderId="4" xfId="1" applyNumberFormat="1" applyFont="1" applyFill="1" applyBorder="1" applyAlignment="1">
      <alignment horizontal="center" vertical="center" readingOrder="2"/>
    </xf>
    <xf numFmtId="16" fontId="47" fillId="0" borderId="0" xfId="1" applyNumberFormat="1" applyFont="1" applyFill="1" applyAlignment="1">
      <alignment horizontal="right" vertical="center" indent="1" readingOrder="2"/>
    </xf>
    <xf numFmtId="168" fontId="47" fillId="0" borderId="4" xfId="1" applyNumberFormat="1" applyFont="1" applyFill="1" applyBorder="1" applyAlignment="1">
      <alignment horizontal="center" vertical="center" readingOrder="2"/>
    </xf>
    <xf numFmtId="0" fontId="44" fillId="0" borderId="0" xfId="1" applyFont="1" applyFill="1" applyAlignment="1">
      <alignment horizontal="right" vertical="center" readingOrder="2"/>
    </xf>
    <xf numFmtId="165" fontId="34" fillId="0" borderId="9" xfId="0" applyNumberFormat="1" applyFont="1" applyBorder="1" applyAlignment="1">
      <alignment horizontal="center" vertical="center" wrapText="1" readingOrder="2"/>
    </xf>
    <xf numFmtId="165" fontId="34" fillId="0" borderId="10" xfId="0" applyNumberFormat="1" applyFont="1" applyBorder="1" applyAlignment="1">
      <alignment horizontal="center" vertical="center" wrapText="1" readingOrder="2"/>
    </xf>
    <xf numFmtId="0" fontId="30" fillId="0" borderId="23" xfId="0" applyFont="1" applyBorder="1" applyAlignment="1">
      <alignment horizontal="center" vertical="center" wrapText="1" readingOrder="2"/>
    </xf>
    <xf numFmtId="0" fontId="30" fillId="0" borderId="24" xfId="0" applyFont="1" applyBorder="1" applyAlignment="1">
      <alignment horizontal="center" vertical="center" wrapText="1" readingOrder="2"/>
    </xf>
    <xf numFmtId="0" fontId="30" fillId="0" borderId="25" xfId="0" applyFont="1" applyBorder="1" applyAlignment="1">
      <alignment horizontal="center" vertical="center" wrapText="1" readingOrder="2"/>
    </xf>
    <xf numFmtId="0" fontId="30" fillId="0" borderId="26" xfId="0" applyFont="1" applyBorder="1" applyAlignment="1">
      <alignment horizontal="center" vertical="center" wrapText="1" readingOrder="2"/>
    </xf>
    <xf numFmtId="165" fontId="32" fillId="0" borderId="27" xfId="0" applyNumberFormat="1" applyFont="1" applyBorder="1" applyAlignment="1">
      <alignment horizontal="center" vertical="center" wrapText="1" readingOrder="2"/>
    </xf>
    <xf numFmtId="165" fontId="32" fillId="0" borderId="28" xfId="0" applyNumberFormat="1" applyFont="1" applyBorder="1" applyAlignment="1">
      <alignment horizontal="center" vertical="center" wrapText="1" readingOrder="2"/>
    </xf>
    <xf numFmtId="165" fontId="8" fillId="0" borderId="31" xfId="0" applyNumberFormat="1" applyFont="1" applyBorder="1" applyAlignment="1">
      <alignment horizontal="center" vertical="center" wrapText="1" readingOrder="2"/>
    </xf>
    <xf numFmtId="165" fontId="8" fillId="0" borderId="32" xfId="0" applyNumberFormat="1" applyFont="1" applyBorder="1" applyAlignment="1">
      <alignment horizontal="center" vertical="center" wrapText="1" readingOrder="2"/>
    </xf>
    <xf numFmtId="0" fontId="23" fillId="0" borderId="17" xfId="0" applyFont="1" applyBorder="1" applyAlignment="1">
      <alignment horizontal="center" vertical="center" wrapText="1" readingOrder="2"/>
    </xf>
    <xf numFmtId="0" fontId="23" fillId="0" borderId="18" xfId="0" applyFont="1" applyBorder="1" applyAlignment="1">
      <alignment horizontal="center" vertical="center" wrapText="1" readingOrder="2"/>
    </xf>
    <xf numFmtId="0" fontId="7" fillId="0" borderId="19" xfId="0" applyFont="1" applyBorder="1" applyAlignment="1">
      <alignment horizontal="center" vertical="center" wrapText="1" readingOrder="2"/>
    </xf>
    <xf numFmtId="0" fontId="7" fillId="0" borderId="20" xfId="0" applyFont="1" applyBorder="1" applyAlignment="1">
      <alignment horizontal="center" vertical="center" wrapText="1" readingOrder="2"/>
    </xf>
    <xf numFmtId="0" fontId="30" fillId="0" borderId="21" xfId="0" applyFont="1" applyBorder="1" applyAlignment="1">
      <alignment horizontal="center" vertical="center" wrapText="1" readingOrder="2"/>
    </xf>
    <xf numFmtId="0" fontId="30" fillId="0" borderId="22" xfId="0" applyFont="1" applyBorder="1" applyAlignment="1">
      <alignment horizontal="center" vertical="center" wrapText="1" readingOrder="2"/>
    </xf>
    <xf numFmtId="0" fontId="8" fillId="0" borderId="17" xfId="0" applyFont="1" applyBorder="1" applyAlignment="1">
      <alignment horizontal="center" vertical="center" wrapText="1" readingOrder="2"/>
    </xf>
    <xf numFmtId="0" fontId="8" fillId="0" borderId="18" xfId="0" applyFont="1" applyBorder="1" applyAlignment="1">
      <alignment horizontal="center" vertical="center" wrapText="1" readingOrder="2"/>
    </xf>
    <xf numFmtId="165" fontId="8" fillId="4" borderId="9" xfId="0" applyNumberFormat="1" applyFont="1" applyFill="1" applyBorder="1" applyAlignment="1">
      <alignment horizontal="center" vertical="center" wrapText="1" readingOrder="2"/>
    </xf>
    <xf numFmtId="165" fontId="8" fillId="4" borderId="10" xfId="0" applyNumberFormat="1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/>
    </xf>
    <xf numFmtId="165" fontId="32" fillId="0" borderId="9" xfId="0" applyNumberFormat="1" applyFont="1" applyBorder="1" applyAlignment="1">
      <alignment horizontal="center" vertical="center" wrapText="1" readingOrder="2"/>
    </xf>
    <xf numFmtId="165" fontId="32" fillId="0" borderId="10" xfId="0" applyNumberFormat="1" applyFont="1" applyBorder="1" applyAlignment="1">
      <alignment horizontal="center" vertical="center" wrapText="1" readingOrder="2"/>
    </xf>
    <xf numFmtId="165" fontId="8" fillId="0" borderId="9" xfId="0" applyNumberFormat="1" applyFont="1" applyFill="1" applyBorder="1" applyAlignment="1">
      <alignment horizontal="center" vertical="center" wrapText="1" readingOrder="2"/>
    </xf>
    <xf numFmtId="165" fontId="8" fillId="0" borderId="10" xfId="0" applyNumberFormat="1" applyFont="1" applyFill="1" applyBorder="1" applyAlignment="1">
      <alignment horizontal="center" vertical="center" wrapText="1" readingOrder="2"/>
    </xf>
    <xf numFmtId="165" fontId="8" fillId="0" borderId="27" xfId="0" applyNumberFormat="1" applyFont="1" applyFill="1" applyBorder="1" applyAlignment="1">
      <alignment horizontal="center" vertical="center" wrapText="1" readingOrder="2"/>
    </xf>
    <xf numFmtId="165" fontId="8" fillId="0" borderId="28" xfId="0" applyNumberFormat="1" applyFont="1" applyFill="1" applyBorder="1" applyAlignment="1">
      <alignment horizontal="center" vertical="center" wrapText="1" readingOrder="2"/>
    </xf>
    <xf numFmtId="165" fontId="8" fillId="0" borderId="29" xfId="0" applyNumberFormat="1" applyFont="1" applyFill="1" applyBorder="1" applyAlignment="1">
      <alignment horizontal="center" vertical="center" wrapText="1" readingOrder="2"/>
    </xf>
    <xf numFmtId="165" fontId="8" fillId="0" borderId="30" xfId="0" applyNumberFormat="1" applyFont="1" applyFill="1" applyBorder="1" applyAlignment="1">
      <alignment horizontal="center" vertical="center" wrapText="1" readingOrder="2"/>
    </xf>
    <xf numFmtId="165" fontId="33" fillId="2" borderId="9" xfId="0" applyNumberFormat="1" applyFont="1" applyFill="1" applyBorder="1" applyAlignment="1">
      <alignment horizontal="justify" vertical="center" wrapText="1" readingOrder="2"/>
    </xf>
    <xf numFmtId="165" fontId="33" fillId="2" borderId="10" xfId="0" applyNumberFormat="1" applyFont="1" applyFill="1" applyBorder="1" applyAlignment="1">
      <alignment horizontal="justify" vertical="center" wrapText="1" readingOrder="2"/>
    </xf>
  </cellXfs>
  <cellStyles count="39">
    <cellStyle name="Comma" xfId="3" builtinId="3"/>
    <cellStyle name="Comma 10" xfId="9"/>
    <cellStyle name="Comma 11" xfId="10"/>
    <cellStyle name="Comma 12" xfId="11"/>
    <cellStyle name="Comma 13" xfId="12"/>
    <cellStyle name="Comma 14" xfId="13"/>
    <cellStyle name="Comma 15" xfId="14"/>
    <cellStyle name="Comma 16" xfId="15"/>
    <cellStyle name="Comma 17" xfId="16"/>
    <cellStyle name="Comma 18" xfId="17"/>
    <cellStyle name="Comma 19" xfId="18"/>
    <cellStyle name="Comma 2" xfId="7"/>
    <cellStyle name="Comma 20" xfId="19"/>
    <cellStyle name="Comma 21" xfId="20"/>
    <cellStyle name="Comma 22" xfId="21"/>
    <cellStyle name="Comma 23" xfId="22"/>
    <cellStyle name="Comma 24" xfId="23"/>
    <cellStyle name="Comma 25" xfId="24"/>
    <cellStyle name="Comma 26" xfId="25"/>
    <cellStyle name="Comma 27" xfId="26"/>
    <cellStyle name="Comma 28" xfId="27"/>
    <cellStyle name="Comma 29" xfId="28"/>
    <cellStyle name="Comma 3" xfId="8"/>
    <cellStyle name="Comma 30" xfId="29"/>
    <cellStyle name="Comma 31" xfId="30"/>
    <cellStyle name="Comma 4" xfId="31"/>
    <cellStyle name="Comma 5" xfId="32"/>
    <cellStyle name="Comma 6" xfId="33"/>
    <cellStyle name="Comma 7" xfId="34"/>
    <cellStyle name="Comma 8" xfId="35"/>
    <cellStyle name="Comma 9" xfId="36"/>
    <cellStyle name="Normal" xfId="0" builtinId="0"/>
    <cellStyle name="Normal 2" xfId="1"/>
    <cellStyle name="Normal 3" xfId="5"/>
    <cellStyle name="Normal 4" xfId="4"/>
    <cellStyle name="Normal 7" xfId="37"/>
    <cellStyle name="Normal_26-2.3" xfId="38"/>
    <cellStyle name="Normal_مميزي سال 1382" xfId="2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TOMASION-SRV\Accounting\&#1711;&#1608;&#1583;&#1585;&#1586;&#1740;\&#1576;&#1608;&#1583;&#1580;&#1607;%20&#1578;&#1604;&#1601;&#1610;&#1602;%209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TOMASION-SRV\Accounting\&#1711;&#1608;&#1583;&#1585;&#1586;&#1740;\&#1589;&#1608;&#1585;&#1578;&#1607;&#1575;&#1610;%20&#1605;&#1575;&#1604;&#1610;\6&#1605;&#1575;&#1607;&#1607;%20&#1608;&#1604;%2093\&#1575;&#1589;&#1604;&#1575;&#1581;&#1610;%203&#1583;&#1610;%20%20&#1578;&#1604;&#1601;&#1610;&#1602;&#1610;%2017-93\&#1587;&#1608;&#1583;%20&#1608;%20&#1586;&#1740;&#1575;&#16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پیش فرض ها"/>
      <sheetName val="تلفيق نهائي 93"/>
      <sheetName val="تراز تلفیق"/>
      <sheetName val="سود تلفیق"/>
      <sheetName val="سود جامع"/>
      <sheetName val="وجوه نقد تلفیق (2)"/>
      <sheetName val="وجوه نقد تلفیق"/>
      <sheetName val="تراز نامه شركت اصلي"/>
      <sheetName val="سود وزيان شركت اصلي"/>
      <sheetName val="گردش وجوه نقد شركت اصلي"/>
      <sheetName val="5و6"/>
      <sheetName val="7"/>
      <sheetName val="7-1"/>
      <sheetName val="7-2"/>
      <sheetName val="7-3"/>
      <sheetName val="7-4"/>
      <sheetName val="7-6و5-7"/>
      <sheetName val="8"/>
      <sheetName val="9"/>
      <sheetName val="10"/>
      <sheetName val="11"/>
      <sheetName val="11-1"/>
      <sheetName val="12و13"/>
      <sheetName val="13-1و13-2و14"/>
      <sheetName val="15"/>
      <sheetName val="15-2"/>
      <sheetName val="15-3-4"/>
      <sheetName val="16"/>
      <sheetName val="16-2و3-16و4-16"/>
      <sheetName val="17"/>
      <sheetName val="18-17"/>
      <sheetName val="18-2"/>
      <sheetName val="18-3"/>
      <sheetName val="19و20"/>
      <sheetName val="20,21"/>
      <sheetName val="23-24"/>
      <sheetName val="25"/>
      <sheetName val="25-1"/>
      <sheetName val="26"/>
      <sheetName val="26-1"/>
      <sheetName val="26-2و3"/>
      <sheetName val="27و28"/>
      <sheetName val="29و30و31"/>
      <sheetName val="32"/>
      <sheetName val="33و34"/>
      <sheetName val="34و35و36و37"/>
      <sheetName val="38"/>
    </sheetNames>
    <sheetDataSet>
      <sheetData sheetId="0" refreshError="1">
        <row r="2">
          <cell r="B2" t="str">
            <v>شركت رادياتورايران (سهامي عام)</v>
          </cell>
        </row>
        <row r="11">
          <cell r="B11" t="str">
            <v>ریال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پیش فرض"/>
      <sheetName val="سود رادیاتور"/>
      <sheetName val="سود تینا صنعت"/>
      <sheetName val="سود تینا سامانه"/>
      <sheetName val="سود کول آور"/>
      <sheetName val="25"/>
      <sheetName val="25-1"/>
      <sheetName val="26"/>
      <sheetName val="26-1"/>
      <sheetName val="26-2و3-26"/>
      <sheetName val="27و28"/>
      <sheetName val="29و30و31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B4" t="str">
            <v>حقوق و دستمزد کارکنان</v>
          </cell>
        </row>
        <row r="5">
          <cell r="B5" t="str">
            <v>اضافه کاری ونوبت کاری وفوق العاده ها</v>
          </cell>
        </row>
        <row r="6">
          <cell r="B6" t="str">
            <v>بیمه سهم کارفرما</v>
          </cell>
        </row>
        <row r="7">
          <cell r="B7" t="str">
            <v>مسکن، اولاد، خواربار و کمکهای غیر نقدی</v>
          </cell>
        </row>
        <row r="10">
          <cell r="B10" t="str">
            <v>سایر هزینه های پرسنلی</v>
          </cell>
        </row>
        <row r="16">
          <cell r="B16" t="str">
            <v>حقوق و دستمزد کارکنان</v>
          </cell>
        </row>
        <row r="17">
          <cell r="B17" t="str">
            <v>اضافه کاری ونوبت کاری وفوق العاده ها</v>
          </cell>
        </row>
        <row r="18">
          <cell r="B18" t="str">
            <v>بیمه سهم کارفرما</v>
          </cell>
        </row>
        <row r="19">
          <cell r="B19" t="str">
            <v>مسکن، اولاد، خواربار و کمکهای غیر نقدی</v>
          </cell>
        </row>
        <row r="22">
          <cell r="B22" t="str">
            <v>سایر هزینه های پرسنلی</v>
          </cell>
        </row>
        <row r="24">
          <cell r="B24" t="str">
            <v>مواد غیر مستقیم مصرفی</v>
          </cell>
        </row>
        <row r="25">
          <cell r="B25" t="str">
            <v xml:space="preserve">استهلاک دارائی ثابت </v>
          </cell>
        </row>
        <row r="26">
          <cell r="B26" t="str">
            <v>تعمیرات و نگهداری</v>
          </cell>
        </row>
        <row r="28">
          <cell r="B28" t="str">
            <v>آب، برق، سوخت و مخابرات</v>
          </cell>
        </row>
        <row r="31">
          <cell r="B31" t="str">
            <v>سایر</v>
          </cell>
        </row>
      </sheetData>
      <sheetData sheetId="10" refreshError="1">
        <row r="4">
          <cell r="C4">
            <v>1085295335</v>
          </cell>
        </row>
        <row r="12">
          <cell r="B12" t="str">
            <v>حقوق و دستمزد کارکنان</v>
          </cell>
        </row>
        <row r="13">
          <cell r="B13" t="str">
            <v xml:space="preserve">اضافه کاری </v>
          </cell>
        </row>
        <row r="16">
          <cell r="B16" t="str">
            <v>حق بیمه و صندوق کارآموزی سهم کارفرما</v>
          </cell>
        </row>
        <row r="18">
          <cell r="B18" t="str">
            <v>سایر هزینه های پرسنلی</v>
          </cell>
        </row>
        <row r="22">
          <cell r="B22" t="str">
            <v>هزینه هاي گارانتی</v>
          </cell>
        </row>
        <row r="24">
          <cell r="B24" t="str">
            <v>استهلاک داراییهای ثابت</v>
          </cell>
        </row>
        <row r="25">
          <cell r="B25" t="str">
            <v>تعمیرونگهداری</v>
          </cell>
        </row>
        <row r="26">
          <cell r="B26" t="str">
            <v>خدمات اداری و مالی حسابرسی</v>
          </cell>
        </row>
        <row r="29">
          <cell r="B29" t="str">
            <v>ملزومات اداری</v>
          </cell>
        </row>
        <row r="30">
          <cell r="B30" t="str">
            <v>حمل ونقل</v>
          </cell>
        </row>
        <row r="31">
          <cell r="B31" t="str">
            <v>سایر</v>
          </cell>
        </row>
      </sheetData>
      <sheetData sheetId="11" refreshError="1">
        <row r="4">
          <cell r="C4">
            <v>3438607220</v>
          </cell>
        </row>
        <row r="21">
          <cell r="B21" t="str">
            <v xml:space="preserve">سود حاصل از سپرده گذاري نزد بانكها </v>
          </cell>
        </row>
        <row r="23">
          <cell r="B23" t="str">
            <v>سود ( زيان) ناشی از فروش دارايي</v>
          </cell>
        </row>
        <row r="24">
          <cell r="B24" t="str">
            <v>ساير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63"/>
  <sheetViews>
    <sheetView rightToLeft="1" tabSelected="1" view="pageBreakPreview" zoomScale="110" zoomScaleSheetLayoutView="110" workbookViewId="0">
      <selection activeCell="H4" sqref="H4:J4"/>
    </sheetView>
  </sheetViews>
  <sheetFormatPr defaultRowHeight="15.75"/>
  <cols>
    <col min="1" max="1" width="2" style="9" customWidth="1"/>
    <col min="2" max="2" width="30.7109375" style="8" customWidth="1"/>
    <col min="3" max="3" width="1.7109375" style="8" customWidth="1"/>
    <col min="4" max="4" width="10.42578125" style="8" customWidth="1"/>
    <col min="5" max="5" width="1.5703125" style="8" customWidth="1"/>
    <col min="6" max="6" width="9.140625" style="51" customWidth="1"/>
    <col min="7" max="7" width="2.28515625" style="51" customWidth="1"/>
    <col min="8" max="8" width="13" style="67" bestFit="1" customWidth="1"/>
    <col min="9" max="9" width="1.85546875" style="67" customWidth="1"/>
    <col min="10" max="10" width="14.140625" style="67" bestFit="1" customWidth="1"/>
    <col min="11" max="11" width="2" style="67" customWidth="1"/>
    <col min="12" max="12" width="14.140625" style="67" bestFit="1" customWidth="1"/>
    <col min="13" max="13" width="1.28515625" style="8" customWidth="1"/>
    <col min="14" max="16" width="10.42578125" style="8" customWidth="1"/>
    <col min="17" max="17" width="31.85546875" style="8" customWidth="1"/>
    <col min="18" max="18" width="10.42578125" style="8" customWidth="1"/>
    <col min="19" max="19" width="12.28515625" style="8" customWidth="1"/>
    <col min="20" max="20" width="14" style="8" customWidth="1"/>
    <col min="21" max="16384" width="9.140625" style="8"/>
  </cols>
  <sheetData>
    <row r="1" spans="1:18" ht="28.5">
      <c r="B1" s="290" t="s">
        <v>39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11"/>
      <c r="O1" s="11"/>
      <c r="P1" s="11"/>
      <c r="Q1" s="11"/>
      <c r="R1" s="7"/>
    </row>
    <row r="2" spans="1:18" ht="28.5">
      <c r="B2" s="290" t="s">
        <v>93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11"/>
      <c r="O2" s="11"/>
      <c r="P2" s="11"/>
      <c r="Q2" s="11"/>
      <c r="R2" s="7"/>
    </row>
    <row r="3" spans="1:18" ht="28.5">
      <c r="B3" s="290" t="s">
        <v>126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11"/>
      <c r="O3" s="11"/>
      <c r="P3" s="11"/>
      <c r="Q3" s="11"/>
      <c r="R3" s="7"/>
    </row>
    <row r="4" spans="1:18" ht="28.5">
      <c r="C4" s="160"/>
      <c r="D4" s="160"/>
      <c r="E4" s="160"/>
      <c r="F4" s="18"/>
      <c r="G4" s="160"/>
      <c r="H4" s="291" t="s">
        <v>125</v>
      </c>
      <c r="I4" s="291"/>
      <c r="J4" s="291"/>
      <c r="K4" s="52"/>
      <c r="L4" s="162" t="s">
        <v>64</v>
      </c>
      <c r="M4" s="16"/>
      <c r="N4" s="11"/>
      <c r="O4" s="11"/>
      <c r="P4" s="11"/>
      <c r="Q4" s="11"/>
      <c r="R4" s="7"/>
    </row>
    <row r="5" spans="1:18" s="27" customFormat="1" ht="28.5">
      <c r="A5" s="26"/>
      <c r="C5" s="163"/>
      <c r="D5" s="163"/>
      <c r="E5" s="163"/>
      <c r="F5" s="18"/>
      <c r="G5" s="163"/>
      <c r="H5" s="53" t="s">
        <v>19</v>
      </c>
      <c r="I5" s="54"/>
      <c r="J5" s="53" t="s">
        <v>19</v>
      </c>
      <c r="K5" s="55"/>
      <c r="L5" s="53" t="s">
        <v>19</v>
      </c>
      <c r="M5" s="21"/>
      <c r="N5" s="28"/>
      <c r="O5" s="28"/>
      <c r="P5" s="28"/>
      <c r="Q5" s="28"/>
      <c r="R5" s="29"/>
    </row>
    <row r="6" spans="1:18" s="20" customFormat="1" ht="21.75">
      <c r="A6" s="30"/>
      <c r="B6" s="31" t="s">
        <v>89</v>
      </c>
      <c r="C6" s="19"/>
      <c r="D6" s="19"/>
      <c r="E6" s="19"/>
      <c r="F6" s="23"/>
      <c r="G6" s="19"/>
      <c r="H6" s="56"/>
      <c r="I6" s="54"/>
      <c r="J6" s="54">
        <f>فروش!Q19</f>
        <v>1544430</v>
      </c>
      <c r="K6" s="57"/>
      <c r="L6" s="54">
        <f>فروش!J19</f>
        <v>1343621</v>
      </c>
      <c r="M6" s="21"/>
      <c r="N6" s="21"/>
      <c r="O6" s="21"/>
      <c r="P6" s="21"/>
      <c r="Q6" s="21"/>
      <c r="R6" s="32"/>
    </row>
    <row r="7" spans="1:18" s="20" customFormat="1" ht="21.75">
      <c r="A7" s="30"/>
      <c r="B7" s="31" t="s">
        <v>90</v>
      </c>
      <c r="C7" s="19"/>
      <c r="D7" s="19"/>
      <c r="E7" s="19"/>
      <c r="F7" s="23"/>
      <c r="G7" s="19"/>
      <c r="H7" s="57"/>
      <c r="I7" s="57"/>
      <c r="J7" s="161">
        <f>-'ب ت ش'!C20</f>
        <v>-1221727</v>
      </c>
      <c r="K7" s="57"/>
      <c r="L7" s="113">
        <v>-1083512</v>
      </c>
      <c r="M7" s="21"/>
      <c r="N7" s="21"/>
      <c r="O7" s="21"/>
      <c r="P7" s="21"/>
      <c r="Q7" s="21"/>
      <c r="R7" s="32"/>
    </row>
    <row r="8" spans="1:18" s="20" customFormat="1" ht="21.75">
      <c r="A8" s="30"/>
      <c r="B8" s="31" t="s">
        <v>8</v>
      </c>
      <c r="C8" s="19"/>
      <c r="D8" s="19"/>
      <c r="E8" s="19"/>
      <c r="F8" s="23"/>
      <c r="G8" s="19"/>
      <c r="H8" s="57"/>
      <c r="I8" s="57"/>
      <c r="J8" s="54">
        <f>SUM(J6:J7)</f>
        <v>322703</v>
      </c>
      <c r="K8" s="57"/>
      <c r="L8" s="54">
        <f>SUM(L6:L7)</f>
        <v>260109</v>
      </c>
      <c r="M8" s="21"/>
      <c r="N8" s="21"/>
      <c r="O8" s="21"/>
      <c r="P8" s="21"/>
      <c r="Q8" s="21"/>
      <c r="R8" s="32"/>
    </row>
    <row r="9" spans="1:18" s="20" customFormat="1" ht="21.75">
      <c r="A9" s="30"/>
      <c r="B9" s="31" t="s">
        <v>92</v>
      </c>
      <c r="C9" s="19"/>
      <c r="D9" s="19"/>
      <c r="E9" s="19"/>
      <c r="F9" s="23"/>
      <c r="G9" s="19"/>
      <c r="H9" s="57"/>
      <c r="I9" s="57"/>
      <c r="J9" s="54"/>
      <c r="K9" s="57"/>
      <c r="L9" s="112"/>
      <c r="M9" s="21"/>
      <c r="N9" s="21"/>
      <c r="O9" s="21"/>
      <c r="P9" s="21"/>
      <c r="Q9" s="21"/>
      <c r="R9" s="32"/>
    </row>
    <row r="10" spans="1:18" s="20" customFormat="1" ht="21.75">
      <c r="A10" s="30"/>
      <c r="B10" s="31" t="s">
        <v>34</v>
      </c>
      <c r="C10" s="19"/>
      <c r="D10" s="19"/>
      <c r="E10" s="19"/>
      <c r="F10" s="23"/>
      <c r="G10" s="19"/>
      <c r="H10" s="56">
        <f>-'اداري عمومي '!E18</f>
        <v>-104805.20000000001</v>
      </c>
      <c r="I10" s="57"/>
      <c r="J10" s="22"/>
      <c r="K10" s="57"/>
      <c r="L10" s="110">
        <v>-105343</v>
      </c>
      <c r="M10" s="21"/>
      <c r="N10" s="21"/>
      <c r="O10" s="21"/>
      <c r="P10" s="21"/>
      <c r="Q10" s="21"/>
      <c r="R10" s="32"/>
    </row>
    <row r="11" spans="1:18" s="20" customFormat="1" ht="21.75">
      <c r="A11" s="30"/>
      <c r="B11" s="31" t="s">
        <v>91</v>
      </c>
      <c r="C11" s="19"/>
      <c r="D11" s="19"/>
      <c r="E11" s="19"/>
      <c r="F11" s="23"/>
      <c r="G11" s="19"/>
      <c r="H11" s="111">
        <f>'ساير درآمدها عملياتي و ...تلفيق'!B13</f>
        <v>8526</v>
      </c>
      <c r="I11" s="57"/>
      <c r="J11" s="22"/>
      <c r="K11" s="57"/>
      <c r="L11" s="59">
        <v>13135</v>
      </c>
      <c r="M11" s="21"/>
      <c r="N11" s="21"/>
      <c r="O11" s="21"/>
      <c r="P11" s="21"/>
      <c r="Q11" s="21"/>
      <c r="R11" s="32"/>
    </row>
    <row r="12" spans="1:18" s="20" customFormat="1" ht="21.75">
      <c r="A12" s="30"/>
      <c r="B12" s="31"/>
      <c r="C12" s="19"/>
      <c r="D12" s="19"/>
      <c r="E12" s="19"/>
      <c r="F12" s="23"/>
      <c r="G12" s="19"/>
      <c r="I12" s="57"/>
      <c r="J12" s="57">
        <f>H10+H11</f>
        <v>-96279.200000000012</v>
      </c>
      <c r="K12" s="57"/>
      <c r="L12" s="54">
        <v>-92208</v>
      </c>
      <c r="M12" s="21"/>
      <c r="N12" s="21"/>
      <c r="O12" s="21"/>
      <c r="P12" s="21"/>
      <c r="Q12" s="21"/>
      <c r="R12" s="32"/>
    </row>
    <row r="13" spans="1:18" s="20" customFormat="1" ht="21.75">
      <c r="A13" s="30"/>
      <c r="B13" s="31" t="s">
        <v>56</v>
      </c>
      <c r="C13" s="19"/>
      <c r="D13" s="19"/>
      <c r="E13" s="19"/>
      <c r="F13" s="23"/>
      <c r="G13" s="19"/>
      <c r="H13" s="57"/>
      <c r="I13" s="57"/>
      <c r="J13" s="60">
        <f>J12+J8</f>
        <v>226423.8</v>
      </c>
      <c r="K13" s="57"/>
      <c r="L13" s="60">
        <f>L8+L12</f>
        <v>167901</v>
      </c>
      <c r="M13" s="21"/>
      <c r="N13" s="21"/>
      <c r="O13" s="21"/>
      <c r="P13" s="21"/>
      <c r="Q13" s="21"/>
      <c r="R13" s="32"/>
    </row>
    <row r="14" spans="1:18" s="20" customFormat="1" ht="21.75">
      <c r="A14" s="30"/>
      <c r="B14" s="31" t="s">
        <v>33</v>
      </c>
      <c r="C14" s="19"/>
      <c r="D14" s="19"/>
      <c r="E14" s="19"/>
      <c r="F14" s="23"/>
      <c r="G14" s="19"/>
      <c r="H14" s="54">
        <f>-'ساير درآمدها عملياتي و ...تلفيق'!B21</f>
        <v>-12025</v>
      </c>
      <c r="I14" s="57"/>
      <c r="J14" s="22"/>
      <c r="K14" s="54"/>
      <c r="L14" s="58">
        <v>-11931</v>
      </c>
      <c r="M14" s="21"/>
      <c r="N14" s="21"/>
      <c r="O14" s="21"/>
      <c r="P14" s="21"/>
      <c r="Q14" s="21"/>
      <c r="R14" s="32"/>
    </row>
    <row r="15" spans="1:18" s="20" customFormat="1" ht="21.75">
      <c r="A15" s="30"/>
      <c r="B15" s="31" t="s">
        <v>23</v>
      </c>
      <c r="C15" s="19"/>
      <c r="D15" s="19"/>
      <c r="E15" s="19"/>
      <c r="F15" s="22"/>
      <c r="G15" s="19"/>
      <c r="H15" s="161">
        <f>'ساير درآمدها عملياتي و ...تلفيق'!B32</f>
        <v>12081</v>
      </c>
      <c r="I15" s="57"/>
      <c r="J15" s="87"/>
      <c r="K15" s="57"/>
      <c r="L15" s="59">
        <v>19514</v>
      </c>
      <c r="M15" s="21"/>
      <c r="N15" s="21"/>
      <c r="O15" s="21"/>
      <c r="P15" s="21"/>
      <c r="Q15" s="21"/>
      <c r="R15" s="32"/>
    </row>
    <row r="16" spans="1:18" s="20" customFormat="1" ht="21.75">
      <c r="A16" s="30"/>
      <c r="B16" s="31"/>
      <c r="C16" s="19"/>
      <c r="D16" s="19"/>
      <c r="E16" s="19"/>
      <c r="F16" s="22"/>
      <c r="G16" s="19"/>
      <c r="H16" s="54"/>
      <c r="I16" s="57"/>
      <c r="J16" s="88">
        <f>H14+H15</f>
        <v>56</v>
      </c>
      <c r="K16" s="57"/>
      <c r="L16" s="86">
        <f>SUM(L14:L15)</f>
        <v>7583</v>
      </c>
      <c r="M16" s="21"/>
      <c r="N16" s="21"/>
      <c r="O16" s="21"/>
      <c r="P16" s="21"/>
      <c r="Q16" s="21"/>
      <c r="R16" s="32"/>
    </row>
    <row r="17" spans="1:18" s="20" customFormat="1" ht="21.75">
      <c r="A17" s="30"/>
      <c r="B17" s="31" t="s">
        <v>24</v>
      </c>
      <c r="C17" s="19"/>
      <c r="D17" s="19"/>
      <c r="E17" s="19"/>
      <c r="F17" s="19"/>
      <c r="G17" s="19"/>
      <c r="H17" s="57"/>
      <c r="I17" s="57"/>
      <c r="J17" s="57">
        <f>J16+J13</f>
        <v>226479.8</v>
      </c>
      <c r="K17" s="57"/>
      <c r="L17" s="57">
        <f>L13+L16</f>
        <v>175484</v>
      </c>
      <c r="M17" s="21"/>
      <c r="N17" s="21"/>
      <c r="O17" s="21"/>
      <c r="P17" s="21"/>
      <c r="Q17" s="21"/>
      <c r="R17" s="32"/>
    </row>
    <row r="18" spans="1:18" s="20" customFormat="1" ht="21.75">
      <c r="A18" s="30"/>
      <c r="B18" s="31" t="s">
        <v>9</v>
      </c>
      <c r="C18" s="19"/>
      <c r="D18" s="19"/>
      <c r="E18" s="19"/>
      <c r="F18" s="19"/>
      <c r="G18" s="19"/>
      <c r="H18" s="57"/>
      <c r="I18" s="57"/>
      <c r="J18" s="161">
        <f>-(11142+36802)</f>
        <v>-47944</v>
      </c>
      <c r="K18" s="57"/>
      <c r="L18" s="161">
        <v>-36446</v>
      </c>
      <c r="M18" s="21"/>
      <c r="N18" s="21"/>
      <c r="O18" s="21"/>
      <c r="P18" s="21"/>
      <c r="Q18" s="21"/>
      <c r="R18" s="32"/>
    </row>
    <row r="19" spans="1:18" s="20" customFormat="1" ht="21.75">
      <c r="A19" s="30"/>
      <c r="B19" s="31" t="s">
        <v>25</v>
      </c>
      <c r="C19" s="19"/>
      <c r="D19" s="19"/>
      <c r="E19" s="19"/>
      <c r="F19" s="19"/>
      <c r="G19" s="19"/>
      <c r="H19" s="57"/>
      <c r="I19" s="57"/>
      <c r="J19" s="57">
        <f>J17+J18</f>
        <v>178535.8</v>
      </c>
      <c r="K19" s="57"/>
      <c r="L19" s="57">
        <f>L17+L18</f>
        <v>139038</v>
      </c>
      <c r="M19" s="21"/>
      <c r="N19" s="21"/>
      <c r="O19" s="21"/>
      <c r="P19" s="21"/>
      <c r="Q19" s="21"/>
      <c r="R19" s="32"/>
    </row>
    <row r="20" spans="1:18" s="20" customFormat="1" ht="21.75">
      <c r="A20" s="30"/>
      <c r="B20" s="31" t="s">
        <v>26</v>
      </c>
      <c r="C20" s="19"/>
      <c r="D20" s="19"/>
      <c r="E20" s="19"/>
      <c r="F20" s="19"/>
      <c r="G20" s="19"/>
      <c r="H20" s="57"/>
      <c r="I20" s="57"/>
      <c r="J20" s="57"/>
      <c r="K20" s="57"/>
      <c r="L20" s="57">
        <v>0</v>
      </c>
      <c r="M20" s="21"/>
      <c r="N20" s="21"/>
      <c r="O20" s="21"/>
      <c r="P20" s="21"/>
      <c r="Q20" s="21"/>
      <c r="R20" s="32"/>
    </row>
    <row r="21" spans="1:18" s="20" customFormat="1" ht="21.75">
      <c r="A21" s="30"/>
      <c r="B21" s="31" t="s">
        <v>10</v>
      </c>
      <c r="C21" s="19"/>
      <c r="D21" s="19"/>
      <c r="E21" s="19"/>
      <c r="F21" s="19"/>
      <c r="G21" s="19"/>
      <c r="H21" s="57"/>
      <c r="I21" s="57"/>
      <c r="J21" s="161"/>
      <c r="K21" s="57"/>
      <c r="L21" s="161">
        <v>0</v>
      </c>
      <c r="M21" s="21"/>
      <c r="N21" s="21"/>
      <c r="O21" s="21"/>
      <c r="P21" s="21"/>
      <c r="Q21" s="21"/>
      <c r="R21" s="32"/>
    </row>
    <row r="22" spans="1:18" s="20" customFormat="1" ht="22.5" thickBot="1">
      <c r="A22" s="30"/>
      <c r="B22" s="31" t="s">
        <v>35</v>
      </c>
      <c r="C22" s="19"/>
      <c r="D22" s="19"/>
      <c r="E22" s="19"/>
      <c r="F22" s="19"/>
      <c r="G22" s="19"/>
      <c r="H22" s="57"/>
      <c r="I22" s="57"/>
      <c r="J22" s="61">
        <f>J19+J20+J21</f>
        <v>178535.8</v>
      </c>
      <c r="K22" s="57"/>
      <c r="L22" s="61">
        <f>SUM(L19:L21)</f>
        <v>139038</v>
      </c>
      <c r="M22" s="21"/>
      <c r="N22" s="21"/>
      <c r="O22" s="21"/>
      <c r="P22" s="21"/>
      <c r="Q22" s="21"/>
      <c r="R22" s="32"/>
    </row>
    <row r="23" spans="1:18" s="20" customFormat="1" ht="22.5" thickTop="1">
      <c r="A23" s="30"/>
      <c r="B23" s="33"/>
      <c r="C23" s="19"/>
      <c r="D23" s="19"/>
      <c r="E23" s="19"/>
      <c r="F23" s="19"/>
      <c r="G23" s="19"/>
      <c r="H23" s="55"/>
      <c r="I23" s="55"/>
      <c r="J23" s="55"/>
      <c r="K23" s="55"/>
      <c r="L23" s="55"/>
      <c r="M23" s="21"/>
      <c r="N23" s="21"/>
      <c r="O23" s="21"/>
      <c r="P23" s="21"/>
      <c r="Q23" s="21"/>
      <c r="R23" s="32"/>
    </row>
    <row r="24" spans="1:18" s="20" customFormat="1" ht="42" customHeight="1">
      <c r="A24" s="30"/>
      <c r="B24" s="292" t="s">
        <v>28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1"/>
      <c r="O24" s="21"/>
      <c r="P24" s="21"/>
      <c r="Q24" s="21"/>
      <c r="R24" s="32"/>
    </row>
    <row r="25" spans="1:18" s="20" customFormat="1" ht="21.75">
      <c r="A25" s="30"/>
      <c r="C25" s="19"/>
      <c r="D25" s="19"/>
      <c r="E25" s="19"/>
      <c r="F25" s="19"/>
      <c r="G25" s="19"/>
      <c r="H25" s="293" t="s">
        <v>124</v>
      </c>
      <c r="I25" s="293"/>
      <c r="J25" s="293"/>
      <c r="K25" s="55"/>
      <c r="L25" s="161" t="s">
        <v>62</v>
      </c>
      <c r="M25" s="21"/>
      <c r="N25" s="21"/>
      <c r="O25" s="21"/>
      <c r="P25" s="21"/>
      <c r="Q25" s="21"/>
      <c r="R25" s="32"/>
    </row>
    <row r="26" spans="1:18" s="20" customFormat="1" ht="21.75">
      <c r="A26" s="30"/>
      <c r="C26" s="19"/>
      <c r="D26" s="19"/>
      <c r="E26" s="19"/>
      <c r="F26" s="19"/>
      <c r="G26" s="19"/>
      <c r="H26" s="53" t="s">
        <v>19</v>
      </c>
      <c r="I26" s="54"/>
      <c r="J26" s="53" t="s">
        <v>19</v>
      </c>
      <c r="K26" s="55"/>
      <c r="L26" s="53" t="s">
        <v>19</v>
      </c>
      <c r="M26" s="21"/>
      <c r="N26" s="21"/>
      <c r="O26" s="21"/>
      <c r="P26" s="21"/>
      <c r="Q26" s="21"/>
      <c r="R26" s="32"/>
    </row>
    <row r="27" spans="1:18" s="20" customFormat="1" ht="21.75">
      <c r="A27" s="30"/>
      <c r="B27" s="31" t="s">
        <v>37</v>
      </c>
      <c r="C27" s="19"/>
      <c r="D27" s="19"/>
      <c r="E27" s="19"/>
      <c r="F27" s="19"/>
      <c r="G27" s="19"/>
      <c r="H27" s="54"/>
      <c r="I27" s="54"/>
      <c r="J27" s="54">
        <f>J22</f>
        <v>178535.8</v>
      </c>
      <c r="K27" s="57"/>
      <c r="L27" s="54">
        <f>L22</f>
        <v>139038</v>
      </c>
      <c r="M27" s="21"/>
      <c r="N27" s="21"/>
      <c r="O27" s="21"/>
      <c r="P27" s="21"/>
      <c r="Q27" s="21"/>
      <c r="R27" s="32"/>
    </row>
    <row r="28" spans="1:18" s="20" customFormat="1" ht="21.75">
      <c r="A28" s="30"/>
      <c r="B28" s="31" t="s">
        <v>13</v>
      </c>
      <c r="C28" s="19"/>
      <c r="D28" s="19"/>
      <c r="E28" s="19"/>
      <c r="F28" s="19"/>
      <c r="G28" s="19"/>
      <c r="H28" s="57">
        <f>L36</f>
        <v>400729</v>
      </c>
      <c r="I28" s="57"/>
      <c r="J28" s="57"/>
      <c r="K28" s="57"/>
      <c r="L28" s="58">
        <v>319680</v>
      </c>
      <c r="M28" s="21"/>
      <c r="N28" s="21"/>
      <c r="O28" s="21"/>
      <c r="P28" s="21"/>
      <c r="Q28" s="21"/>
      <c r="R28" s="32"/>
    </row>
    <row r="29" spans="1:18" s="20" customFormat="1" ht="21.75">
      <c r="A29" s="30"/>
      <c r="B29" s="31" t="s">
        <v>11</v>
      </c>
      <c r="C29" s="19"/>
      <c r="D29" s="19"/>
      <c r="E29" s="19"/>
      <c r="F29" s="19"/>
      <c r="G29" s="19"/>
      <c r="H29" s="161">
        <v>0</v>
      </c>
      <c r="I29" s="57"/>
      <c r="J29" s="57"/>
      <c r="K29" s="57"/>
      <c r="L29" s="59">
        <v>12011</v>
      </c>
      <c r="M29" s="21"/>
      <c r="N29" s="21"/>
      <c r="O29" s="21"/>
      <c r="P29" s="21"/>
      <c r="Q29" s="21"/>
      <c r="R29" s="32"/>
    </row>
    <row r="30" spans="1:18" s="20" customFormat="1" ht="21.75">
      <c r="A30" s="30"/>
      <c r="B30" s="31" t="s">
        <v>27</v>
      </c>
      <c r="C30" s="19"/>
      <c r="D30" s="19"/>
      <c r="E30" s="19"/>
      <c r="F30" s="19"/>
      <c r="G30" s="19"/>
      <c r="I30" s="57"/>
      <c r="J30" s="54">
        <f>H28+H29</f>
        <v>400729</v>
      </c>
      <c r="K30" s="57"/>
      <c r="L30" s="54">
        <f>SUM(L27:L29)</f>
        <v>470729</v>
      </c>
      <c r="M30" s="21"/>
      <c r="N30" s="21"/>
      <c r="O30" s="21"/>
      <c r="P30" s="21"/>
      <c r="Q30" s="21"/>
      <c r="R30" s="32"/>
    </row>
    <row r="31" spans="1:18" s="20" customFormat="1" ht="21.75">
      <c r="A31" s="30"/>
      <c r="B31" s="31" t="s">
        <v>38</v>
      </c>
      <c r="C31" s="19"/>
      <c r="D31" s="19"/>
      <c r="E31" s="19"/>
      <c r="F31" s="19"/>
      <c r="G31" s="19"/>
      <c r="H31" s="54"/>
      <c r="I31" s="57"/>
      <c r="J31" s="161">
        <v>-15680</v>
      </c>
      <c r="K31" s="57"/>
      <c r="L31" s="161">
        <v>-70000</v>
      </c>
      <c r="M31" s="21"/>
      <c r="N31" s="21"/>
      <c r="O31" s="21"/>
      <c r="P31" s="21"/>
      <c r="Q31" s="21"/>
      <c r="R31" s="32"/>
    </row>
    <row r="32" spans="1:18" s="20" customFormat="1" ht="21.75">
      <c r="A32" s="30"/>
      <c r="B32" s="31"/>
      <c r="C32" s="19"/>
      <c r="D32" s="19"/>
      <c r="E32" s="19"/>
      <c r="F32" s="19"/>
      <c r="G32" s="19"/>
      <c r="H32" s="62"/>
      <c r="I32" s="57"/>
      <c r="J32" s="57">
        <f>J27+J30+J31</f>
        <v>563584.80000000005</v>
      </c>
      <c r="K32" s="57"/>
      <c r="L32" s="57">
        <f>SUM(L30:L31)</f>
        <v>400729</v>
      </c>
      <c r="M32" s="21"/>
      <c r="N32" s="21"/>
      <c r="O32" s="21"/>
      <c r="P32" s="21"/>
      <c r="Q32" s="21"/>
      <c r="R32" s="32"/>
    </row>
    <row r="33" spans="1:18" s="20" customFormat="1" ht="21.75">
      <c r="A33" s="30"/>
      <c r="B33" s="31" t="s">
        <v>12</v>
      </c>
      <c r="C33" s="19"/>
      <c r="D33" s="19"/>
      <c r="E33" s="19"/>
      <c r="F33" s="19"/>
      <c r="G33" s="19"/>
      <c r="H33" s="57"/>
      <c r="I33" s="57"/>
      <c r="J33" s="56"/>
      <c r="K33" s="57"/>
      <c r="L33" s="58"/>
      <c r="M33" s="21"/>
      <c r="N33" s="21"/>
      <c r="O33" s="21"/>
      <c r="P33" s="21"/>
      <c r="Q33" s="21"/>
      <c r="R33" s="32"/>
    </row>
    <row r="34" spans="1:18" s="20" customFormat="1" ht="21.75">
      <c r="A34" s="30"/>
      <c r="B34" s="31"/>
      <c r="C34" s="19"/>
      <c r="D34" s="19"/>
      <c r="E34" s="19"/>
      <c r="F34" s="19"/>
      <c r="G34" s="19"/>
      <c r="H34" s="161">
        <v>0</v>
      </c>
      <c r="I34" s="57"/>
      <c r="J34" s="56"/>
      <c r="K34" s="57"/>
      <c r="L34" s="59"/>
      <c r="M34" s="21"/>
      <c r="N34" s="21"/>
      <c r="O34" s="21"/>
      <c r="P34" s="21"/>
      <c r="Q34" s="21"/>
      <c r="R34" s="32"/>
    </row>
    <row r="35" spans="1:18" s="20" customFormat="1" ht="21.75">
      <c r="A35" s="30"/>
      <c r="B35" s="31"/>
      <c r="C35" s="19"/>
      <c r="D35" s="19"/>
      <c r="E35" s="19"/>
      <c r="F35" s="19"/>
      <c r="G35" s="19"/>
      <c r="H35" s="54"/>
      <c r="I35" s="57"/>
      <c r="J35" s="56">
        <f>H33+H34</f>
        <v>0</v>
      </c>
      <c r="K35" s="57"/>
      <c r="L35" s="54">
        <f>SUM(L33:L34)</f>
        <v>0</v>
      </c>
      <c r="M35" s="21"/>
      <c r="N35" s="21"/>
      <c r="O35" s="21"/>
      <c r="P35" s="21"/>
      <c r="Q35" s="21"/>
      <c r="R35" s="32"/>
    </row>
    <row r="36" spans="1:18" s="20" customFormat="1" ht="22.5" thickBot="1">
      <c r="A36" s="30"/>
      <c r="B36" s="31" t="s">
        <v>14</v>
      </c>
      <c r="C36" s="19"/>
      <c r="D36" s="19"/>
      <c r="E36" s="19"/>
      <c r="F36" s="19"/>
      <c r="G36" s="19"/>
      <c r="H36" s="56"/>
      <c r="I36" s="57"/>
      <c r="J36" s="61">
        <f>J32+J35</f>
        <v>563584.80000000005</v>
      </c>
      <c r="K36" s="57"/>
      <c r="L36" s="61">
        <f>L35+L32</f>
        <v>400729</v>
      </c>
      <c r="M36" s="21"/>
      <c r="N36" s="21"/>
      <c r="O36" s="21"/>
      <c r="P36" s="21"/>
      <c r="Q36" s="21"/>
      <c r="R36" s="32"/>
    </row>
    <row r="37" spans="1:18" s="20" customFormat="1" ht="30" customHeight="1" thickTop="1">
      <c r="A37" s="30"/>
      <c r="B37" s="19"/>
      <c r="C37" s="19"/>
      <c r="D37" s="19"/>
      <c r="E37" s="19"/>
      <c r="F37" s="47"/>
      <c r="G37" s="19"/>
      <c r="H37" s="57"/>
      <c r="I37" s="57"/>
      <c r="J37" s="57"/>
      <c r="K37" s="57"/>
      <c r="L37" s="57"/>
      <c r="M37" s="21"/>
      <c r="N37" s="21"/>
      <c r="O37" s="21"/>
      <c r="P37" s="21"/>
      <c r="Q37" s="21"/>
      <c r="R37" s="32"/>
    </row>
    <row r="38" spans="1:18" s="20" customFormat="1" ht="21.75">
      <c r="A38" s="30"/>
      <c r="B38" s="19"/>
      <c r="C38" s="19"/>
      <c r="D38" s="19"/>
      <c r="E38" s="19"/>
      <c r="F38" s="19"/>
      <c r="G38" s="19"/>
      <c r="H38" s="55"/>
      <c r="I38" s="55"/>
      <c r="J38" s="55"/>
      <c r="K38" s="55"/>
      <c r="L38" s="55"/>
      <c r="M38" s="21"/>
      <c r="N38" s="21"/>
      <c r="O38" s="21"/>
      <c r="P38" s="21"/>
      <c r="Q38" s="21"/>
      <c r="R38" s="32"/>
    </row>
    <row r="39" spans="1:18" s="20" customFormat="1" ht="21.75">
      <c r="A39" s="289">
        <v>26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1"/>
      <c r="O39" s="21"/>
      <c r="P39" s="21"/>
      <c r="Q39" s="21"/>
      <c r="R39" s="32"/>
    </row>
    <row r="40" spans="1:18" s="20" customFormat="1" ht="21.75">
      <c r="A40" s="30"/>
      <c r="B40" s="19"/>
      <c r="C40" s="19"/>
      <c r="D40" s="19"/>
      <c r="E40" s="19"/>
      <c r="F40" s="19"/>
      <c r="G40" s="19"/>
      <c r="H40" s="55"/>
      <c r="I40" s="55"/>
      <c r="J40" s="55"/>
      <c r="K40" s="55"/>
      <c r="L40" s="55"/>
      <c r="M40" s="21"/>
      <c r="N40" s="21"/>
      <c r="O40" s="21"/>
      <c r="P40" s="21"/>
      <c r="Q40" s="21"/>
      <c r="R40" s="32"/>
    </row>
    <row r="41" spans="1:18" s="20" customFormat="1" ht="21.75">
      <c r="A41" s="30"/>
      <c r="B41" s="19"/>
      <c r="C41" s="19"/>
      <c r="D41" s="19"/>
      <c r="E41" s="19"/>
      <c r="F41" s="19"/>
      <c r="G41" s="19"/>
      <c r="H41" s="55"/>
      <c r="I41" s="55"/>
      <c r="J41" s="55"/>
      <c r="K41" s="55"/>
      <c r="L41" s="55"/>
      <c r="M41" s="21"/>
      <c r="N41" s="21"/>
      <c r="O41" s="21"/>
      <c r="P41" s="21"/>
      <c r="Q41" s="21"/>
      <c r="R41" s="32"/>
    </row>
    <row r="42" spans="1:18" s="20" customFormat="1" ht="21.75">
      <c r="A42" s="30"/>
      <c r="B42" s="19"/>
      <c r="C42" s="19"/>
      <c r="D42" s="19"/>
      <c r="E42" s="19"/>
      <c r="F42" s="19"/>
      <c r="G42" s="19"/>
      <c r="H42" s="55"/>
      <c r="I42" s="55"/>
      <c r="J42" s="55"/>
      <c r="K42" s="55"/>
      <c r="L42" s="55"/>
      <c r="M42" s="21"/>
      <c r="N42" s="21"/>
      <c r="O42" s="21"/>
      <c r="P42" s="21"/>
      <c r="Q42" s="21"/>
      <c r="R42" s="32"/>
    </row>
    <row r="43" spans="1:18" s="20" customFormat="1" ht="21.75">
      <c r="A43" s="30"/>
      <c r="B43" s="19"/>
      <c r="C43" s="19"/>
      <c r="D43" s="19"/>
      <c r="E43" s="19"/>
      <c r="F43" s="19"/>
      <c r="G43" s="19"/>
      <c r="H43" s="55"/>
      <c r="I43" s="55"/>
      <c r="J43" s="55"/>
      <c r="K43" s="55"/>
      <c r="L43" s="55"/>
      <c r="M43" s="21"/>
      <c r="N43" s="21"/>
      <c r="O43" s="21"/>
      <c r="P43" s="21"/>
      <c r="Q43" s="21"/>
      <c r="R43" s="32"/>
    </row>
    <row r="44" spans="1:18" s="20" customFormat="1" ht="21.75">
      <c r="A44" s="30"/>
      <c r="B44" s="19"/>
      <c r="C44" s="19"/>
      <c r="D44" s="19"/>
      <c r="E44" s="19"/>
      <c r="F44" s="19"/>
      <c r="G44" s="19"/>
      <c r="H44" s="55"/>
      <c r="I44" s="55"/>
      <c r="J44" s="55"/>
      <c r="K44" s="55"/>
      <c r="L44" s="55"/>
      <c r="M44" s="21"/>
      <c r="N44" s="21"/>
      <c r="O44" s="21"/>
      <c r="P44" s="21"/>
      <c r="Q44" s="21"/>
      <c r="R44" s="32"/>
    </row>
    <row r="45" spans="1:18" s="20" customFormat="1" ht="21.75">
      <c r="A45" s="30"/>
      <c r="B45" s="19"/>
      <c r="C45" s="19"/>
      <c r="D45" s="19"/>
      <c r="E45" s="19"/>
      <c r="F45" s="19"/>
      <c r="G45" s="19"/>
      <c r="H45" s="55"/>
      <c r="I45" s="55"/>
      <c r="J45" s="55"/>
      <c r="K45" s="55"/>
      <c r="L45" s="55"/>
      <c r="M45" s="21"/>
      <c r="N45" s="21"/>
      <c r="O45" s="21"/>
      <c r="P45" s="21"/>
      <c r="Q45" s="21"/>
      <c r="R45" s="32"/>
    </row>
    <row r="46" spans="1:18" s="27" customFormat="1" ht="28.5">
      <c r="A46" s="26"/>
      <c r="B46" s="163"/>
      <c r="C46" s="163"/>
      <c r="D46" s="163"/>
      <c r="E46" s="163"/>
      <c r="F46" s="163"/>
      <c r="G46" s="163"/>
      <c r="H46" s="63"/>
      <c r="I46" s="63"/>
      <c r="J46" s="63"/>
      <c r="K46" s="63"/>
      <c r="L46" s="63"/>
      <c r="M46" s="28"/>
      <c r="N46" s="28"/>
      <c r="O46" s="28"/>
      <c r="P46" s="28"/>
      <c r="Q46" s="28"/>
      <c r="R46" s="29"/>
    </row>
    <row r="47" spans="1:18" s="27" customFormat="1" ht="28.5">
      <c r="A47" s="26"/>
      <c r="B47" s="163"/>
      <c r="C47" s="163"/>
      <c r="D47" s="163"/>
      <c r="E47" s="163"/>
      <c r="F47" s="163"/>
      <c r="G47" s="163"/>
      <c r="H47" s="63"/>
      <c r="I47" s="63"/>
      <c r="J47" s="63"/>
      <c r="K47" s="63"/>
      <c r="L47" s="63"/>
      <c r="M47" s="28"/>
      <c r="N47" s="28"/>
      <c r="O47" s="28"/>
      <c r="P47" s="28"/>
      <c r="Q47" s="28"/>
      <c r="R47" s="29"/>
    </row>
    <row r="48" spans="1:18" s="27" customFormat="1" ht="28.5">
      <c r="A48" s="26"/>
      <c r="B48" s="163"/>
      <c r="C48" s="163"/>
      <c r="D48" s="163"/>
      <c r="E48" s="163"/>
      <c r="F48" s="163"/>
      <c r="G48" s="163"/>
      <c r="H48" s="63"/>
      <c r="I48" s="63"/>
      <c r="J48" s="63"/>
      <c r="K48" s="63"/>
      <c r="L48" s="63"/>
      <c r="M48" s="28"/>
      <c r="N48" s="28"/>
      <c r="O48" s="28"/>
      <c r="P48" s="28"/>
      <c r="Q48" s="28"/>
      <c r="R48" s="29"/>
    </row>
    <row r="49" spans="1:18" s="27" customFormat="1" ht="28.5">
      <c r="A49" s="26"/>
      <c r="B49" s="163"/>
      <c r="C49" s="163"/>
      <c r="D49" s="163"/>
      <c r="E49" s="163"/>
      <c r="F49" s="163"/>
      <c r="G49" s="163"/>
      <c r="H49" s="63"/>
      <c r="I49" s="63"/>
      <c r="J49" s="63"/>
      <c r="K49" s="63"/>
      <c r="L49" s="63"/>
      <c r="M49" s="28"/>
      <c r="N49" s="28"/>
      <c r="O49" s="28"/>
      <c r="P49" s="28"/>
      <c r="Q49" s="28"/>
      <c r="R49" s="29"/>
    </row>
    <row r="50" spans="1:18" s="27" customFormat="1" ht="28.5">
      <c r="A50" s="26"/>
      <c r="B50" s="163"/>
      <c r="C50" s="163"/>
      <c r="D50" s="163"/>
      <c r="E50" s="163"/>
      <c r="F50" s="163"/>
      <c r="G50" s="163"/>
      <c r="H50" s="63"/>
      <c r="I50" s="63"/>
      <c r="J50" s="63"/>
      <c r="K50" s="63"/>
      <c r="L50" s="63"/>
      <c r="M50" s="28"/>
      <c r="N50" s="28"/>
      <c r="O50" s="28"/>
      <c r="P50" s="28"/>
      <c r="Q50" s="28"/>
      <c r="R50" s="29"/>
    </row>
    <row r="51" spans="1:18" s="34" customFormat="1">
      <c r="A51" s="26"/>
      <c r="B51" s="26"/>
      <c r="C51" s="26"/>
      <c r="D51" s="26"/>
      <c r="E51" s="26"/>
      <c r="F51" s="48"/>
      <c r="G51" s="48"/>
      <c r="H51" s="64"/>
      <c r="I51" s="64"/>
      <c r="J51" s="64"/>
      <c r="K51" s="64"/>
      <c r="L51" s="64"/>
      <c r="M51" s="26"/>
      <c r="N51" s="26"/>
      <c r="O51" s="26"/>
      <c r="P51" s="26"/>
      <c r="Q51" s="26"/>
      <c r="R51" s="26"/>
    </row>
    <row r="52" spans="1:18" s="34" customFormat="1">
      <c r="A52" s="26"/>
      <c r="B52" s="26"/>
      <c r="C52" s="26"/>
      <c r="D52" s="26"/>
      <c r="E52" s="26"/>
      <c r="F52" s="48"/>
      <c r="G52" s="48"/>
      <c r="H52" s="64"/>
      <c r="I52" s="64"/>
      <c r="J52" s="64"/>
      <c r="K52" s="64"/>
      <c r="L52" s="64"/>
      <c r="M52" s="26"/>
      <c r="N52" s="26"/>
      <c r="O52" s="26"/>
      <c r="P52" s="26"/>
      <c r="Q52" s="26"/>
      <c r="R52" s="26"/>
    </row>
    <row r="53" spans="1:18" s="27" customFormat="1">
      <c r="A53" s="26"/>
      <c r="B53" s="26"/>
      <c r="C53" s="26"/>
      <c r="D53" s="26"/>
      <c r="E53" s="26"/>
      <c r="F53" s="48"/>
      <c r="G53" s="48"/>
      <c r="H53" s="64"/>
      <c r="I53" s="64"/>
      <c r="J53" s="64"/>
      <c r="K53" s="64"/>
      <c r="L53" s="64"/>
      <c r="M53" s="26"/>
      <c r="N53" s="26"/>
      <c r="O53" s="26"/>
      <c r="P53" s="26"/>
      <c r="Q53" s="35"/>
      <c r="R53" s="35"/>
    </row>
    <row r="54" spans="1:18" s="27" customFormat="1">
      <c r="A54" s="26"/>
      <c r="B54" s="26"/>
      <c r="C54" s="26"/>
      <c r="D54" s="26"/>
      <c r="E54" s="26"/>
      <c r="F54" s="48"/>
      <c r="G54" s="48"/>
      <c r="H54" s="64"/>
      <c r="I54" s="64"/>
      <c r="J54" s="64"/>
      <c r="K54" s="64"/>
      <c r="L54" s="64"/>
      <c r="M54" s="26"/>
      <c r="N54" s="26"/>
      <c r="O54" s="26"/>
      <c r="P54" s="26"/>
      <c r="Q54" s="35"/>
      <c r="R54" s="35"/>
    </row>
    <row r="55" spans="1:18" s="27" customFormat="1">
      <c r="A55" s="26"/>
      <c r="B55" s="26"/>
      <c r="C55" s="26"/>
      <c r="D55" s="26"/>
      <c r="E55" s="26"/>
      <c r="F55" s="48"/>
      <c r="G55" s="48"/>
      <c r="H55" s="64"/>
      <c r="I55" s="64"/>
      <c r="J55" s="64"/>
      <c r="K55" s="64"/>
      <c r="L55" s="64"/>
      <c r="M55" s="26"/>
      <c r="N55" s="26"/>
      <c r="O55" s="26"/>
      <c r="P55" s="26"/>
      <c r="Q55" s="35"/>
      <c r="R55" s="35"/>
    </row>
    <row r="56" spans="1:18" s="27" customFormat="1">
      <c r="A56" s="26"/>
      <c r="B56" s="35"/>
      <c r="C56" s="35"/>
      <c r="D56" s="35"/>
      <c r="E56" s="35"/>
      <c r="F56" s="49"/>
      <c r="G56" s="49"/>
      <c r="H56" s="65"/>
      <c r="I56" s="65"/>
      <c r="J56" s="65"/>
      <c r="K56" s="65"/>
      <c r="L56" s="65"/>
      <c r="M56" s="35"/>
      <c r="N56" s="35"/>
      <c r="O56" s="35"/>
      <c r="P56" s="35"/>
      <c r="Q56" s="35"/>
      <c r="R56" s="35"/>
    </row>
    <row r="57" spans="1:18" s="27" customFormat="1">
      <c r="A57" s="26"/>
      <c r="B57" s="35"/>
      <c r="C57" s="35"/>
      <c r="D57" s="35"/>
      <c r="E57" s="35"/>
      <c r="F57" s="49"/>
      <c r="G57" s="49"/>
      <c r="H57" s="65"/>
      <c r="I57" s="65"/>
      <c r="J57" s="65"/>
      <c r="K57" s="65"/>
      <c r="L57" s="65"/>
      <c r="M57" s="35"/>
      <c r="N57" s="35"/>
      <c r="O57" s="35"/>
      <c r="P57" s="35"/>
      <c r="Q57" s="35"/>
      <c r="R57" s="35"/>
    </row>
    <row r="58" spans="1:18" s="27" customFormat="1">
      <c r="A58" s="26"/>
      <c r="B58" s="35"/>
      <c r="C58" s="35"/>
      <c r="D58" s="35"/>
      <c r="E58" s="35"/>
      <c r="F58" s="49"/>
      <c r="G58" s="49"/>
      <c r="H58" s="65"/>
      <c r="I58" s="65"/>
      <c r="J58" s="65"/>
      <c r="K58" s="65"/>
      <c r="L58" s="65"/>
      <c r="M58" s="35"/>
      <c r="N58" s="35"/>
      <c r="O58" s="35"/>
      <c r="P58" s="35"/>
      <c r="Q58" s="35"/>
      <c r="R58" s="35"/>
    </row>
    <row r="59" spans="1:18" s="27" customFormat="1">
      <c r="B59" s="35"/>
      <c r="C59" s="35"/>
      <c r="D59" s="35"/>
      <c r="E59" s="35"/>
      <c r="F59" s="49"/>
      <c r="G59" s="49"/>
      <c r="H59" s="65"/>
      <c r="I59" s="65"/>
      <c r="J59" s="65"/>
      <c r="K59" s="65"/>
      <c r="L59" s="65"/>
      <c r="M59" s="35"/>
      <c r="N59" s="35"/>
      <c r="O59" s="35"/>
      <c r="P59" s="35"/>
      <c r="Q59" s="35"/>
      <c r="R59" s="35"/>
    </row>
    <row r="60" spans="1:18">
      <c r="A60" s="8"/>
      <c r="B60" s="10"/>
      <c r="C60" s="10"/>
      <c r="D60" s="10"/>
      <c r="E60" s="10"/>
      <c r="F60" s="50"/>
      <c r="G60" s="50"/>
      <c r="H60" s="66"/>
      <c r="I60" s="66"/>
      <c r="J60" s="66"/>
      <c r="K60" s="66"/>
      <c r="L60" s="66"/>
      <c r="M60" s="10"/>
      <c r="N60" s="10"/>
      <c r="O60" s="10"/>
      <c r="P60" s="10"/>
      <c r="Q60" s="10"/>
      <c r="R60" s="10"/>
    </row>
    <row r="61" spans="1:18">
      <c r="A61" s="8"/>
      <c r="B61" s="10"/>
      <c r="C61" s="10"/>
      <c r="D61" s="10"/>
      <c r="E61" s="10"/>
      <c r="F61" s="50"/>
      <c r="G61" s="50"/>
      <c r="H61" s="66"/>
      <c r="I61" s="66"/>
      <c r="J61" s="66"/>
      <c r="K61" s="66"/>
      <c r="L61" s="66"/>
      <c r="M61" s="10"/>
      <c r="N61" s="10"/>
      <c r="O61" s="10"/>
      <c r="P61" s="10"/>
    </row>
    <row r="62" spans="1:18">
      <c r="A62" s="8"/>
      <c r="B62" s="10"/>
      <c r="C62" s="10"/>
      <c r="D62" s="10"/>
      <c r="E62" s="10"/>
      <c r="F62" s="50"/>
      <c r="G62" s="50"/>
      <c r="H62" s="66"/>
      <c r="I62" s="66"/>
      <c r="J62" s="66"/>
      <c r="K62" s="66"/>
      <c r="L62" s="66"/>
      <c r="M62" s="10"/>
      <c r="N62" s="10"/>
      <c r="O62" s="10"/>
      <c r="P62" s="10"/>
    </row>
    <row r="63" spans="1:18">
      <c r="A63" s="8"/>
      <c r="B63" s="10"/>
      <c r="C63" s="10"/>
      <c r="D63" s="10"/>
      <c r="E63" s="10"/>
      <c r="F63" s="50"/>
      <c r="G63" s="50"/>
      <c r="H63" s="66"/>
      <c r="I63" s="66"/>
      <c r="J63" s="66"/>
      <c r="K63" s="66"/>
      <c r="L63" s="66"/>
      <c r="M63" s="10"/>
      <c r="N63" s="10"/>
      <c r="O63" s="10"/>
      <c r="P63" s="10"/>
    </row>
  </sheetData>
  <mergeCells count="7">
    <mergeCell ref="A39:M39"/>
    <mergeCell ref="B1:M1"/>
    <mergeCell ref="B2:M2"/>
    <mergeCell ref="B3:M3"/>
    <mergeCell ref="H4:J4"/>
    <mergeCell ref="B24:M24"/>
    <mergeCell ref="H25:J25"/>
  </mergeCells>
  <pageMargins left="0.15748031496062992" right="0.15748031496062992" top="0.39370078740157483" bottom="0.39370078740157483" header="0" footer="0"/>
  <pageSetup paperSize="9" scale="88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40"/>
  <sheetViews>
    <sheetView rightToLeft="1" view="pageBreakPreview" topLeftCell="A7" zoomScale="85" zoomScaleNormal="55" zoomScaleSheetLayoutView="85" workbookViewId="0">
      <selection activeCell="F10" sqref="F10"/>
    </sheetView>
  </sheetViews>
  <sheetFormatPr defaultRowHeight="15.75"/>
  <cols>
    <col min="1" max="1" width="0.5703125" style="12" customWidth="1"/>
    <col min="2" max="2" width="32.85546875" style="12" bestFit="1" customWidth="1"/>
    <col min="3" max="3" width="3.5703125" style="12" customWidth="1"/>
    <col min="4" max="4" width="8" style="12" customWidth="1"/>
    <col min="5" max="5" width="4.28515625" style="12" customWidth="1"/>
    <col min="6" max="6" width="11.85546875" style="12" customWidth="1"/>
    <col min="7" max="7" width="2.28515625" style="12" customWidth="1"/>
    <col min="8" max="8" width="11.85546875" style="12" customWidth="1"/>
    <col min="9" max="9" width="2.28515625" style="12" customWidth="1"/>
    <col min="10" max="10" width="11.85546875" style="12" customWidth="1"/>
    <col min="11" max="11" width="4.28515625" style="12" customWidth="1"/>
    <col min="12" max="12" width="2.28515625" style="12" customWidth="1"/>
    <col min="13" max="13" width="11.85546875" style="12" customWidth="1"/>
    <col min="14" max="14" width="2.140625" style="12" customWidth="1"/>
    <col min="15" max="15" width="11.85546875" style="12" customWidth="1"/>
    <col min="16" max="16" width="2.140625" style="12" customWidth="1"/>
    <col min="17" max="17" width="11.85546875" style="12" customWidth="1"/>
    <col min="18" max="18" width="4.140625" style="12" customWidth="1"/>
    <col min="19" max="16384" width="9.140625" style="12"/>
  </cols>
  <sheetData>
    <row r="1" spans="2:18" ht="26.25" customHeight="1">
      <c r="B1" s="290" t="s">
        <v>39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2:18" ht="26.25" customHeight="1">
      <c r="B2" s="290" t="s">
        <v>29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</row>
    <row r="3" spans="2:18" ht="30.75" customHeight="1">
      <c r="B3" s="290" t="s">
        <v>126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4" spans="2:18" ht="21" customHeight="1">
      <c r="B4" s="290" t="s">
        <v>121</v>
      </c>
      <c r="C4" s="290"/>
      <c r="D4" s="290"/>
      <c r="E4" s="290"/>
      <c r="F4" s="29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2:18" ht="21" customHeight="1">
      <c r="B5" s="160"/>
      <c r="C5" s="160"/>
      <c r="D5" s="160"/>
      <c r="E5" s="160"/>
      <c r="F5" s="294" t="s">
        <v>95</v>
      </c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</row>
    <row r="6" spans="2:18" ht="21" customHeight="1">
      <c r="B6" s="297" t="s">
        <v>46</v>
      </c>
      <c r="C6" s="164"/>
      <c r="D6" s="297" t="s">
        <v>2</v>
      </c>
      <c r="E6" s="81"/>
      <c r="F6" s="299" t="s">
        <v>122</v>
      </c>
      <c r="G6" s="299"/>
      <c r="H6" s="299"/>
      <c r="I6" s="299"/>
      <c r="J6" s="299"/>
      <c r="K6" s="299"/>
      <c r="L6" s="79"/>
      <c r="M6" s="300" t="s">
        <v>123</v>
      </c>
      <c r="N6" s="300"/>
      <c r="O6" s="300"/>
      <c r="P6" s="300"/>
      <c r="Q6" s="300"/>
      <c r="R6" s="300"/>
    </row>
    <row r="7" spans="2:18" ht="21" customHeight="1">
      <c r="B7" s="298"/>
      <c r="C7" s="164"/>
      <c r="D7" s="298"/>
      <c r="E7" s="81"/>
      <c r="F7" s="82" t="s">
        <v>52</v>
      </c>
      <c r="G7" s="73"/>
      <c r="H7" s="82" t="s">
        <v>50</v>
      </c>
      <c r="I7" s="73"/>
      <c r="J7" s="82" t="s">
        <v>51</v>
      </c>
      <c r="K7" s="73"/>
      <c r="L7" s="73"/>
      <c r="M7" s="82" t="s">
        <v>52</v>
      </c>
      <c r="N7" s="73"/>
      <c r="O7" s="89" t="s">
        <v>50</v>
      </c>
      <c r="P7" s="73"/>
      <c r="Q7" s="82" t="s">
        <v>51</v>
      </c>
      <c r="R7" s="73"/>
    </row>
    <row r="8" spans="2:18" ht="21" customHeight="1">
      <c r="B8" s="155" t="s">
        <v>41</v>
      </c>
      <c r="C8" s="155"/>
      <c r="D8" s="158"/>
      <c r="E8" s="155"/>
      <c r="F8" s="155"/>
      <c r="G8" s="155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</row>
    <row r="9" spans="2:18" ht="21" customHeight="1">
      <c r="B9" s="85" t="s">
        <v>83</v>
      </c>
      <c r="C9" s="85"/>
      <c r="D9" s="74" t="s">
        <v>119</v>
      </c>
      <c r="E9" s="74"/>
      <c r="F9" s="75">
        <v>472</v>
      </c>
      <c r="G9" s="75"/>
      <c r="H9" s="279">
        <f>J9/F9</f>
        <v>352.5</v>
      </c>
      <c r="I9" s="76"/>
      <c r="J9" s="75">
        <v>166380</v>
      </c>
      <c r="K9" s="75"/>
      <c r="L9" s="75"/>
      <c r="M9" s="172">
        <v>291</v>
      </c>
      <c r="N9" s="75"/>
      <c r="O9" s="279">
        <f>Q9/M9</f>
        <v>361.88659793814435</v>
      </c>
      <c r="P9" s="76"/>
      <c r="Q9" s="156">
        <f>Q24</f>
        <v>105309</v>
      </c>
      <c r="R9" s="75"/>
    </row>
    <row r="10" spans="2:18" ht="21" customHeight="1">
      <c r="B10" s="85" t="s">
        <v>88</v>
      </c>
      <c r="C10" s="85"/>
      <c r="D10" s="74" t="s">
        <v>119</v>
      </c>
      <c r="E10" s="74"/>
      <c r="F10" s="75">
        <v>578</v>
      </c>
      <c r="G10" s="75"/>
      <c r="H10" s="279">
        <f>J10/F10</f>
        <v>366.3581314878893</v>
      </c>
      <c r="I10" s="76"/>
      <c r="J10" s="75">
        <v>211755</v>
      </c>
      <c r="K10" s="75"/>
      <c r="L10" s="75"/>
      <c r="M10" s="172">
        <v>574</v>
      </c>
      <c r="N10" s="75"/>
      <c r="O10" s="279">
        <f>Q10/M10</f>
        <v>409.29790940766549</v>
      </c>
      <c r="P10" s="76"/>
      <c r="Q10" s="156">
        <f>Q25</f>
        <v>234937</v>
      </c>
      <c r="R10" s="75"/>
    </row>
    <row r="11" spans="2:18" ht="21" customHeight="1">
      <c r="B11" s="85" t="s">
        <v>84</v>
      </c>
      <c r="C11" s="85"/>
      <c r="D11" s="74" t="s">
        <v>49</v>
      </c>
      <c r="E11" s="74"/>
      <c r="F11" s="75">
        <v>1145479</v>
      </c>
      <c r="G11" s="75"/>
      <c r="H11" s="288">
        <f>J11/F11</f>
        <v>0.70517573870843553</v>
      </c>
      <c r="I11" s="76"/>
      <c r="J11" s="75">
        <v>807764</v>
      </c>
      <c r="K11" s="75"/>
      <c r="L11" s="75"/>
      <c r="M11" s="75">
        <v>1795192</v>
      </c>
      <c r="N11" s="75"/>
      <c r="O11" s="288">
        <f>Q11/M11</f>
        <v>0.53096549004229077</v>
      </c>
      <c r="P11" s="76"/>
      <c r="Q11" s="156">
        <v>953185</v>
      </c>
      <c r="R11" s="75"/>
    </row>
    <row r="12" spans="2:18" ht="18.75" customHeight="1">
      <c r="B12" s="85" t="s">
        <v>40</v>
      </c>
      <c r="C12" s="85"/>
      <c r="D12" s="74" t="s">
        <v>49</v>
      </c>
      <c r="E12" s="74"/>
      <c r="F12" s="75">
        <v>6000</v>
      </c>
      <c r="G12" s="75"/>
      <c r="H12" s="172">
        <f>J12/F12*1000</f>
        <v>4000</v>
      </c>
      <c r="I12" s="76"/>
      <c r="J12" s="75">
        <v>24000</v>
      </c>
      <c r="K12" s="75"/>
      <c r="L12" s="75"/>
      <c r="M12" s="172">
        <v>24000</v>
      </c>
      <c r="N12" s="172"/>
      <c r="O12" s="172">
        <f>Q12/M12*1000</f>
        <v>4000</v>
      </c>
      <c r="P12" s="76"/>
      <c r="Q12" s="156">
        <v>96000</v>
      </c>
      <c r="R12" s="75"/>
    </row>
    <row r="13" spans="2:18" ht="18.75" customHeight="1">
      <c r="B13" s="85" t="s">
        <v>59</v>
      </c>
      <c r="C13" s="85"/>
      <c r="D13" s="74"/>
      <c r="E13" s="74"/>
      <c r="F13" s="174"/>
      <c r="G13" s="174"/>
      <c r="H13" s="174"/>
      <c r="I13" s="76"/>
      <c r="J13" s="83">
        <v>61722</v>
      </c>
      <c r="K13" s="75"/>
      <c r="L13" s="76"/>
      <c r="M13" s="174"/>
      <c r="N13" s="174"/>
      <c r="O13" s="174"/>
      <c r="P13" s="76"/>
      <c r="Q13" s="283">
        <v>73614</v>
      </c>
      <c r="R13" s="75"/>
    </row>
    <row r="14" spans="2:18" ht="18.75" customHeight="1">
      <c r="B14" s="74" t="s">
        <v>42</v>
      </c>
      <c r="C14" s="74"/>
      <c r="D14" s="74"/>
      <c r="E14" s="74"/>
      <c r="F14" s="174"/>
      <c r="G14" s="174"/>
      <c r="H14" s="174"/>
      <c r="I14" s="76"/>
      <c r="J14" s="278">
        <f>SUM(J9:J13)</f>
        <v>1271621</v>
      </c>
      <c r="K14" s="76"/>
      <c r="L14" s="76"/>
      <c r="M14" s="174"/>
      <c r="N14" s="174"/>
      <c r="O14" s="174"/>
      <c r="P14" s="76"/>
      <c r="Q14" s="284">
        <f>SUM(Q9:Q13)</f>
        <v>1463045</v>
      </c>
      <c r="R14" s="76"/>
    </row>
    <row r="15" spans="2:18" ht="18.75" customHeight="1">
      <c r="B15" s="85" t="s">
        <v>43</v>
      </c>
      <c r="C15" s="85"/>
      <c r="D15" s="85"/>
      <c r="E15" s="90"/>
      <c r="F15" s="175"/>
      <c r="G15" s="175"/>
      <c r="H15" s="174"/>
      <c r="I15" s="90"/>
      <c r="J15" s="74"/>
      <c r="K15" s="90"/>
      <c r="L15" s="90"/>
      <c r="M15" s="175"/>
      <c r="N15" s="175"/>
      <c r="O15" s="174"/>
      <c r="P15" s="90"/>
      <c r="Q15" s="285"/>
      <c r="R15" s="90"/>
    </row>
    <row r="16" spans="2:18" ht="18.75" customHeight="1">
      <c r="B16" s="85" t="s">
        <v>83</v>
      </c>
      <c r="C16" s="85"/>
      <c r="D16" s="85" t="s">
        <v>48</v>
      </c>
      <c r="E16" s="74"/>
      <c r="F16" s="75">
        <v>278</v>
      </c>
      <c r="G16" s="75"/>
      <c r="H16" s="279">
        <f>J16/F16</f>
        <v>244.60431654676259</v>
      </c>
      <c r="I16" s="75"/>
      <c r="J16" s="83">
        <v>68000</v>
      </c>
      <c r="K16" s="75"/>
      <c r="L16" s="75"/>
      <c r="M16" s="75">
        <v>295</v>
      </c>
      <c r="N16" s="75"/>
      <c r="O16" s="75">
        <f>Q16/M16</f>
        <v>275.88135593220341</v>
      </c>
      <c r="P16" s="75"/>
      <c r="Q16" s="283">
        <v>81385</v>
      </c>
      <c r="R16" s="75"/>
    </row>
    <row r="17" spans="1:18" s="70" customFormat="1" ht="18">
      <c r="A17" s="69"/>
      <c r="B17" s="74" t="s">
        <v>44</v>
      </c>
      <c r="C17" s="74"/>
      <c r="D17" s="74"/>
      <c r="E17" s="80"/>
      <c r="F17" s="176"/>
      <c r="G17" s="176"/>
      <c r="H17" s="176"/>
      <c r="J17" s="282">
        <v>68000</v>
      </c>
      <c r="M17" s="176"/>
      <c r="N17" s="176"/>
      <c r="O17" s="176"/>
      <c r="Q17" s="282">
        <f>SUM(Q16)</f>
        <v>81385</v>
      </c>
    </row>
    <row r="18" spans="1:18" s="70" customFormat="1" ht="18.75" thickBot="1">
      <c r="A18" s="69"/>
      <c r="B18" s="74" t="s">
        <v>96</v>
      </c>
      <c r="C18" s="74"/>
      <c r="D18" s="74"/>
      <c r="E18" s="166"/>
      <c r="F18" s="176"/>
      <c r="G18" s="176"/>
      <c r="H18" s="176"/>
      <c r="J18" s="170">
        <v>4000</v>
      </c>
      <c r="M18" s="176"/>
      <c r="N18" s="176"/>
      <c r="O18" s="176"/>
      <c r="Q18" s="170">
        <v>0</v>
      </c>
    </row>
    <row r="19" spans="1:18" s="70" customFormat="1" ht="18.75" thickBot="1">
      <c r="A19" s="69"/>
      <c r="B19" s="74" t="s">
        <v>45</v>
      </c>
      <c r="C19" s="74"/>
      <c r="D19" s="74"/>
      <c r="E19" s="166"/>
      <c r="F19" s="176"/>
      <c r="G19" s="176"/>
      <c r="H19" s="176"/>
      <c r="J19" s="171">
        <f>J18+J17+J14</f>
        <v>1343621</v>
      </c>
      <c r="M19" s="176"/>
      <c r="N19" s="176"/>
      <c r="O19" s="176"/>
      <c r="Q19" s="171">
        <f>Q14+Q17+Q18</f>
        <v>1544430</v>
      </c>
    </row>
    <row r="20" spans="1:18" s="70" customFormat="1" ht="19.5" thickTop="1">
      <c r="A20" s="69"/>
      <c r="B20" s="165"/>
      <c r="C20" s="165"/>
      <c r="D20" s="166"/>
      <c r="E20" s="166"/>
      <c r="F20" s="301" t="s">
        <v>94</v>
      </c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</row>
    <row r="21" spans="1:18" s="72" customFormat="1" ht="17.25">
      <c r="A21" s="71"/>
      <c r="B21" s="297" t="s">
        <v>46</v>
      </c>
      <c r="C21" s="157"/>
      <c r="D21" s="297" t="s">
        <v>2</v>
      </c>
      <c r="E21" s="81"/>
      <c r="F21" s="299" t="s">
        <v>122</v>
      </c>
      <c r="G21" s="299"/>
      <c r="H21" s="299"/>
      <c r="I21" s="299"/>
      <c r="J21" s="299"/>
      <c r="K21" s="299"/>
      <c r="L21" s="79"/>
      <c r="M21" s="299" t="s">
        <v>123</v>
      </c>
      <c r="N21" s="299"/>
      <c r="O21" s="299"/>
      <c r="P21" s="299"/>
      <c r="Q21" s="299"/>
      <c r="R21" s="299"/>
    </row>
    <row r="22" spans="1:18" s="72" customFormat="1" ht="17.25">
      <c r="A22" s="71"/>
      <c r="B22" s="298"/>
      <c r="C22" s="157"/>
      <c r="D22" s="298"/>
      <c r="E22" s="81"/>
      <c r="F22" s="82" t="s">
        <v>52</v>
      </c>
      <c r="G22" s="73"/>
      <c r="H22" s="82" t="s">
        <v>50</v>
      </c>
      <c r="I22" s="73"/>
      <c r="J22" s="82" t="s">
        <v>51</v>
      </c>
      <c r="K22" s="73"/>
      <c r="L22" s="73"/>
      <c r="M22" s="82" t="s">
        <v>52</v>
      </c>
      <c r="N22" s="73"/>
      <c r="O22" s="89" t="s">
        <v>50</v>
      </c>
      <c r="P22" s="73"/>
      <c r="Q22" s="82" t="s">
        <v>51</v>
      </c>
      <c r="R22" s="73"/>
    </row>
    <row r="23" spans="1:18" s="72" customFormat="1" ht="17.25">
      <c r="A23" s="71"/>
      <c r="B23" s="155" t="s">
        <v>41</v>
      </c>
      <c r="C23" s="155"/>
      <c r="D23" s="158"/>
      <c r="E23" s="155"/>
      <c r="F23" s="155"/>
      <c r="G23" s="155"/>
      <c r="H23" s="159" t="s">
        <v>86</v>
      </c>
      <c r="I23" s="159"/>
      <c r="J23" s="159" t="s">
        <v>87</v>
      </c>
      <c r="K23" s="159"/>
      <c r="L23" s="159"/>
      <c r="M23" s="159"/>
      <c r="N23" s="159"/>
      <c r="O23" s="159" t="s">
        <v>86</v>
      </c>
      <c r="P23" s="159"/>
      <c r="Q23" s="159" t="s">
        <v>87</v>
      </c>
      <c r="R23" s="159"/>
    </row>
    <row r="24" spans="1:18" s="72" customFormat="1" ht="17.25">
      <c r="A24" s="71"/>
      <c r="B24" s="85" t="s">
        <v>83</v>
      </c>
      <c r="C24" s="85"/>
      <c r="D24" s="74" t="s">
        <v>48</v>
      </c>
      <c r="E24" s="74"/>
      <c r="F24" s="172">
        <v>255</v>
      </c>
      <c r="G24" s="172"/>
      <c r="H24" s="172">
        <f>J24/F24</f>
        <v>652.47058823529414</v>
      </c>
      <c r="I24" s="76"/>
      <c r="J24" s="75">
        <v>166380</v>
      </c>
      <c r="K24" s="75"/>
      <c r="L24" s="75"/>
      <c r="M24" s="172">
        <v>291</v>
      </c>
      <c r="N24" s="172"/>
      <c r="O24" s="172">
        <f>Q24/M24</f>
        <v>361.88659793814435</v>
      </c>
      <c r="P24" s="76"/>
      <c r="Q24" s="75">
        <v>105309</v>
      </c>
      <c r="R24" s="75"/>
    </row>
    <row r="25" spans="1:18" s="72" customFormat="1" ht="17.25">
      <c r="A25" s="77"/>
      <c r="B25" s="85" t="s">
        <v>88</v>
      </c>
      <c r="C25" s="85"/>
      <c r="D25" s="74" t="s">
        <v>48</v>
      </c>
      <c r="E25" s="74"/>
      <c r="F25" s="172">
        <v>578</v>
      </c>
      <c r="G25" s="172"/>
      <c r="H25" s="172">
        <f>J25/F25</f>
        <v>366.3581314878893</v>
      </c>
      <c r="I25" s="76"/>
      <c r="J25" s="75">
        <v>211755</v>
      </c>
      <c r="K25" s="75"/>
      <c r="L25" s="76"/>
      <c r="M25" s="172">
        <v>574</v>
      </c>
      <c r="N25" s="172"/>
      <c r="O25" s="172">
        <f>Q25/M25</f>
        <v>409.29790940766549</v>
      </c>
      <c r="P25" s="76"/>
      <c r="Q25" s="75">
        <f>209793+25144</f>
        <v>234937</v>
      </c>
      <c r="R25" s="75"/>
    </row>
    <row r="26" spans="1:18" s="72" customFormat="1" ht="17.25">
      <c r="A26" s="77"/>
      <c r="B26" s="85" t="s">
        <v>84</v>
      </c>
      <c r="C26" s="85"/>
      <c r="D26" s="74" t="s">
        <v>49</v>
      </c>
      <c r="E26" s="74"/>
      <c r="F26" s="172">
        <v>487148</v>
      </c>
      <c r="G26" s="172"/>
      <c r="H26" s="280">
        <f>J26/F26</f>
        <v>0.74883608266892199</v>
      </c>
      <c r="I26" s="76"/>
      <c r="J26" s="75">
        <v>364794</v>
      </c>
      <c r="K26" s="75"/>
      <c r="L26" s="76"/>
      <c r="M26" s="172">
        <v>547850</v>
      </c>
      <c r="N26" s="172"/>
      <c r="O26" s="280">
        <f>Q26/M26</f>
        <v>0.84010404307748476</v>
      </c>
      <c r="P26" s="76"/>
      <c r="Q26" s="75">
        <v>460251</v>
      </c>
      <c r="R26" s="75"/>
    </row>
    <row r="27" spans="1:18" s="72" customFormat="1" ht="18.75" customHeight="1">
      <c r="A27" s="77"/>
      <c r="B27" s="85" t="s">
        <v>40</v>
      </c>
      <c r="C27" s="85"/>
      <c r="D27" s="91" t="s">
        <v>49</v>
      </c>
      <c r="E27" s="74"/>
      <c r="F27" s="172">
        <v>6000</v>
      </c>
      <c r="G27" s="172"/>
      <c r="H27" s="172">
        <f>J27/F27*1000</f>
        <v>4000</v>
      </c>
      <c r="I27" s="76"/>
      <c r="J27" s="75">
        <v>24000</v>
      </c>
      <c r="K27" s="75"/>
      <c r="L27" s="76"/>
      <c r="M27" s="172">
        <v>24000</v>
      </c>
      <c r="N27" s="172"/>
      <c r="O27" s="172">
        <f>Q27/M27*1000</f>
        <v>4000</v>
      </c>
      <c r="P27" s="76"/>
      <c r="Q27" s="75">
        <v>96000</v>
      </c>
      <c r="R27" s="75"/>
    </row>
    <row r="28" spans="1:18" s="72" customFormat="1" ht="17.25">
      <c r="A28" s="77"/>
      <c r="B28" s="85" t="s">
        <v>85</v>
      </c>
      <c r="C28" s="85"/>
      <c r="D28" s="74" t="s">
        <v>49</v>
      </c>
      <c r="E28" s="74"/>
      <c r="F28" s="287">
        <v>658331</v>
      </c>
      <c r="G28" s="172"/>
      <c r="H28" s="172"/>
      <c r="I28" s="76"/>
      <c r="J28" s="156">
        <v>560000</v>
      </c>
      <c r="K28" s="75"/>
      <c r="L28" s="76"/>
      <c r="M28" s="172">
        <v>1004000</v>
      </c>
      <c r="N28" s="172"/>
      <c r="O28" s="172"/>
      <c r="P28" s="76"/>
      <c r="Q28" s="156">
        <v>539484</v>
      </c>
      <c r="R28" s="75"/>
    </row>
    <row r="29" spans="1:18" s="72" customFormat="1" ht="17.25">
      <c r="A29" s="77"/>
      <c r="B29" s="78" t="s">
        <v>59</v>
      </c>
      <c r="C29" s="85"/>
      <c r="D29" s="74" t="s">
        <v>48</v>
      </c>
      <c r="E29" s="74"/>
      <c r="F29" s="172">
        <v>1368</v>
      </c>
      <c r="G29" s="172"/>
      <c r="H29" s="172"/>
      <c r="I29" s="76"/>
      <c r="J29" s="83">
        <v>177056</v>
      </c>
      <c r="K29" s="75"/>
      <c r="L29" s="76"/>
      <c r="M29" s="172">
        <v>1458</v>
      </c>
      <c r="N29" s="172"/>
      <c r="O29" s="172"/>
      <c r="P29" s="76"/>
      <c r="Q29" s="83">
        <v>188700</v>
      </c>
      <c r="R29" s="75"/>
    </row>
    <row r="30" spans="1:18" s="72" customFormat="1" ht="17.25">
      <c r="A30" s="77"/>
      <c r="B30" s="74" t="s">
        <v>42</v>
      </c>
      <c r="C30" s="74"/>
      <c r="D30" s="74"/>
      <c r="E30" s="74"/>
      <c r="F30" s="76"/>
      <c r="G30" s="76"/>
      <c r="H30" s="76"/>
      <c r="I30" s="76"/>
      <c r="J30" s="173">
        <f>SUM(J24:J29)</f>
        <v>1503985</v>
      </c>
      <c r="K30" s="76"/>
      <c r="L30" s="76"/>
      <c r="M30" s="76"/>
      <c r="N30" s="76"/>
      <c r="O30" s="76"/>
      <c r="P30" s="76"/>
      <c r="Q30" s="173">
        <f>SUM(Q24:Q29)</f>
        <v>1624681</v>
      </c>
      <c r="R30" s="76"/>
    </row>
    <row r="31" spans="1:18" s="72" customFormat="1" ht="17.25">
      <c r="A31" s="77"/>
      <c r="B31" s="85" t="s">
        <v>43</v>
      </c>
      <c r="C31" s="85"/>
      <c r="D31" s="90"/>
      <c r="E31" s="90"/>
      <c r="F31" s="90"/>
      <c r="G31" s="90"/>
      <c r="H31" s="76"/>
      <c r="I31" s="90"/>
      <c r="J31" s="90"/>
      <c r="K31" s="90"/>
      <c r="L31" s="90"/>
      <c r="M31" s="90"/>
      <c r="N31" s="90"/>
      <c r="O31" s="76"/>
      <c r="P31" s="90"/>
      <c r="Q31" s="90"/>
      <c r="R31" s="90"/>
    </row>
    <row r="32" spans="1:18" s="70" customFormat="1" ht="18">
      <c r="B32" s="85" t="s">
        <v>83</v>
      </c>
      <c r="C32" s="85"/>
      <c r="D32" s="74" t="s">
        <v>48</v>
      </c>
      <c r="E32" s="74"/>
      <c r="F32" s="75">
        <v>278</v>
      </c>
      <c r="G32" s="75"/>
      <c r="H32" s="75">
        <f>J32/F32</f>
        <v>244.60431654676259</v>
      </c>
      <c r="I32" s="75"/>
      <c r="J32" s="75">
        <v>68000</v>
      </c>
      <c r="K32" s="75"/>
      <c r="L32" s="75"/>
      <c r="M32" s="75">
        <v>295</v>
      </c>
      <c r="N32" s="75"/>
      <c r="O32" s="75">
        <f>Q32/M32</f>
        <v>275.88135593220341</v>
      </c>
      <c r="P32" s="75"/>
      <c r="Q32" s="75">
        <v>81385</v>
      </c>
      <c r="R32" s="75"/>
    </row>
    <row r="33" spans="2:18" s="70" customFormat="1" ht="18.75" thickBot="1">
      <c r="B33" s="74" t="s">
        <v>44</v>
      </c>
      <c r="C33" s="74"/>
      <c r="D33" s="74"/>
      <c r="E33" s="74"/>
      <c r="F33" s="75"/>
      <c r="G33" s="76"/>
      <c r="H33" s="76"/>
      <c r="I33" s="76"/>
      <c r="J33" s="83"/>
      <c r="K33" s="75"/>
      <c r="L33" s="75"/>
      <c r="M33" s="75"/>
      <c r="N33" s="76"/>
      <c r="O33" s="76"/>
      <c r="P33" s="76"/>
      <c r="Q33" s="83"/>
      <c r="R33" s="75"/>
    </row>
    <row r="34" spans="2:18" s="70" customFormat="1" ht="18.75" thickBot="1">
      <c r="B34" s="74" t="s">
        <v>45</v>
      </c>
      <c r="C34" s="74"/>
      <c r="D34" s="74"/>
      <c r="E34" s="74"/>
      <c r="F34" s="76"/>
      <c r="G34" s="76"/>
      <c r="H34" s="76"/>
      <c r="I34" s="76"/>
      <c r="J34" s="171">
        <f>J30+J33+J32</f>
        <v>1571985</v>
      </c>
      <c r="K34" s="76"/>
      <c r="L34" s="76"/>
      <c r="M34" s="76"/>
      <c r="N34" s="76"/>
      <c r="O34" s="76"/>
      <c r="P34" s="76"/>
      <c r="Q34" s="171">
        <f>Q30+Q33+Q32</f>
        <v>1706066</v>
      </c>
      <c r="R34" s="76"/>
    </row>
    <row r="35" spans="2:18" ht="16.5" thickTop="1"/>
    <row r="38" spans="2:18"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</row>
    <row r="40" spans="2:18" ht="18.75">
      <c r="B40" s="295">
        <v>27</v>
      </c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</row>
  </sheetData>
  <mergeCells count="16">
    <mergeCell ref="F5:R5"/>
    <mergeCell ref="B40:R40"/>
    <mergeCell ref="B38:R38"/>
    <mergeCell ref="B1:R1"/>
    <mergeCell ref="B21:B22"/>
    <mergeCell ref="B3:R3"/>
    <mergeCell ref="B2:R2"/>
    <mergeCell ref="D21:D22"/>
    <mergeCell ref="F21:K21"/>
    <mergeCell ref="M21:R21"/>
    <mergeCell ref="B6:B7"/>
    <mergeCell ref="D6:D7"/>
    <mergeCell ref="F6:K6"/>
    <mergeCell ref="M6:R6"/>
    <mergeCell ref="F20:R20"/>
    <mergeCell ref="B4:F4"/>
  </mergeCells>
  <printOptions horizontalCentered="1"/>
  <pageMargins left="0.39370078740157483" right="0.39370078740157483" top="0.98425196850393704" bottom="0.19685039370078741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P31"/>
  <sheetViews>
    <sheetView rightToLeft="1" view="pageBreakPreview" topLeftCell="A7" zoomScale="110" zoomScaleNormal="115" zoomScaleSheetLayoutView="110" workbookViewId="0">
      <selection activeCell="C6" sqref="C6"/>
    </sheetView>
  </sheetViews>
  <sheetFormatPr defaultRowHeight="15.75"/>
  <cols>
    <col min="1" max="1" width="0.5703125" style="2" customWidth="1"/>
    <col min="2" max="2" width="46.42578125" style="2" customWidth="1"/>
    <col min="3" max="3" width="15.5703125" style="167" customWidth="1"/>
    <col min="4" max="4" width="2.28515625" style="167" customWidth="1"/>
    <col min="5" max="5" width="13.42578125" style="167" customWidth="1"/>
    <col min="6" max="6" width="2.28515625" style="44" customWidth="1"/>
    <col min="7" max="7" width="14.85546875" style="99" customWidth="1"/>
    <col min="8" max="8" width="2" style="99" customWidth="1"/>
    <col min="9" max="9" width="14.42578125" style="99" customWidth="1"/>
    <col min="10" max="10" width="1.42578125" style="2" customWidth="1"/>
    <col min="11" max="11" width="2.7109375" style="2" customWidth="1"/>
    <col min="12" max="16384" width="9.140625" style="2"/>
  </cols>
  <sheetData>
    <row r="1" spans="1:250" ht="28.5">
      <c r="A1" s="290" t="s">
        <v>39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11"/>
      <c r="M1" s="11"/>
      <c r="N1" s="11"/>
      <c r="O1" s="11"/>
      <c r="P1" s="11"/>
      <c r="Q1" s="11"/>
      <c r="R1" s="11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 t="s">
        <v>5</v>
      </c>
      <c r="AJ1" s="290"/>
      <c r="AK1" s="290"/>
      <c r="AL1" s="290"/>
      <c r="AM1" s="290"/>
      <c r="AN1" s="290"/>
      <c r="AO1" s="290"/>
      <c r="AP1" s="290"/>
      <c r="AQ1" s="290" t="s">
        <v>5</v>
      </c>
      <c r="AR1" s="290"/>
      <c r="AS1" s="290"/>
      <c r="AT1" s="290"/>
      <c r="AU1" s="290"/>
      <c r="AV1" s="290"/>
      <c r="AW1" s="290"/>
      <c r="AX1" s="290"/>
      <c r="AY1" s="290" t="s">
        <v>5</v>
      </c>
      <c r="AZ1" s="290"/>
      <c r="BA1" s="290"/>
      <c r="BB1" s="290"/>
      <c r="BC1" s="290"/>
      <c r="BD1" s="290"/>
      <c r="BE1" s="290"/>
      <c r="BF1" s="290"/>
      <c r="BG1" s="290" t="s">
        <v>5</v>
      </c>
      <c r="BH1" s="290"/>
      <c r="BI1" s="290"/>
      <c r="BJ1" s="290"/>
      <c r="BK1" s="290"/>
      <c r="BL1" s="290"/>
      <c r="BM1" s="290"/>
      <c r="BN1" s="290"/>
      <c r="BO1" s="290" t="s">
        <v>5</v>
      </c>
      <c r="BP1" s="290"/>
      <c r="BQ1" s="290"/>
      <c r="BR1" s="290"/>
      <c r="BS1" s="290"/>
      <c r="BT1" s="290"/>
      <c r="BU1" s="290"/>
      <c r="BV1" s="290"/>
      <c r="BW1" s="290" t="s">
        <v>5</v>
      </c>
      <c r="BX1" s="290"/>
      <c r="BY1" s="290"/>
      <c r="BZ1" s="290"/>
      <c r="CA1" s="290"/>
      <c r="CB1" s="290"/>
      <c r="CC1" s="290"/>
      <c r="CD1" s="290"/>
      <c r="CE1" s="290" t="s">
        <v>5</v>
      </c>
      <c r="CF1" s="290"/>
      <c r="CG1" s="290"/>
      <c r="CH1" s="290"/>
      <c r="CI1" s="290"/>
      <c r="CJ1" s="290"/>
      <c r="CK1" s="290"/>
      <c r="CL1" s="290"/>
      <c r="CM1" s="290" t="s">
        <v>5</v>
      </c>
      <c r="CN1" s="290"/>
      <c r="CO1" s="290"/>
      <c r="CP1" s="290"/>
      <c r="CQ1" s="290"/>
      <c r="CR1" s="290"/>
      <c r="CS1" s="290"/>
      <c r="CT1" s="290"/>
      <c r="CU1" s="290" t="s">
        <v>5</v>
      </c>
      <c r="CV1" s="290"/>
      <c r="CW1" s="290"/>
      <c r="CX1" s="290"/>
      <c r="CY1" s="290"/>
      <c r="CZ1" s="290"/>
      <c r="DA1" s="290"/>
      <c r="DB1" s="290"/>
      <c r="DC1" s="290" t="s">
        <v>5</v>
      </c>
      <c r="DD1" s="290"/>
      <c r="DE1" s="290"/>
      <c r="DF1" s="290"/>
      <c r="DG1" s="290"/>
      <c r="DH1" s="290"/>
      <c r="DI1" s="290"/>
      <c r="DJ1" s="290"/>
      <c r="DK1" s="290" t="s">
        <v>5</v>
      </c>
      <c r="DL1" s="290"/>
      <c r="DM1" s="290"/>
      <c r="DN1" s="290"/>
      <c r="DO1" s="290"/>
      <c r="DP1" s="290"/>
      <c r="DQ1" s="290"/>
      <c r="DR1" s="290"/>
      <c r="DS1" s="290" t="s">
        <v>5</v>
      </c>
      <c r="DT1" s="290"/>
      <c r="DU1" s="290"/>
      <c r="DV1" s="290"/>
      <c r="DW1" s="290"/>
      <c r="DX1" s="290"/>
      <c r="DY1" s="290"/>
      <c r="DZ1" s="290"/>
      <c r="EA1" s="290" t="s">
        <v>5</v>
      </c>
      <c r="EB1" s="290"/>
      <c r="EC1" s="290"/>
      <c r="ED1" s="290"/>
      <c r="EE1" s="290"/>
      <c r="EF1" s="290"/>
      <c r="EG1" s="290"/>
      <c r="EH1" s="290"/>
      <c r="EI1" s="290" t="s">
        <v>5</v>
      </c>
      <c r="EJ1" s="290"/>
      <c r="EK1" s="290"/>
      <c r="EL1" s="290"/>
      <c r="EM1" s="290"/>
      <c r="EN1" s="290"/>
      <c r="EO1" s="290"/>
      <c r="EP1" s="290"/>
      <c r="EQ1" s="290" t="s">
        <v>5</v>
      </c>
      <c r="ER1" s="290"/>
      <c r="ES1" s="290"/>
      <c r="ET1" s="290"/>
      <c r="EU1" s="290"/>
      <c r="EV1" s="290"/>
      <c r="EW1" s="290"/>
      <c r="EX1" s="290"/>
      <c r="EY1" s="290" t="s">
        <v>5</v>
      </c>
      <c r="EZ1" s="290"/>
      <c r="FA1" s="290"/>
      <c r="FB1" s="290"/>
      <c r="FC1" s="290"/>
      <c r="FD1" s="290"/>
      <c r="FE1" s="290"/>
      <c r="FF1" s="290"/>
      <c r="FG1" s="290" t="s">
        <v>5</v>
      </c>
      <c r="FH1" s="290"/>
      <c r="FI1" s="290"/>
      <c r="FJ1" s="290"/>
      <c r="FK1" s="290"/>
      <c r="FL1" s="290"/>
      <c r="FM1" s="290"/>
      <c r="FN1" s="290"/>
      <c r="FO1" s="290" t="s">
        <v>5</v>
      </c>
      <c r="FP1" s="290"/>
      <c r="FQ1" s="290"/>
      <c r="FR1" s="290"/>
      <c r="FS1" s="290"/>
      <c r="FT1" s="290"/>
      <c r="FU1" s="290"/>
      <c r="FV1" s="290"/>
      <c r="FW1" s="290" t="s">
        <v>5</v>
      </c>
      <c r="FX1" s="290"/>
      <c r="FY1" s="290"/>
      <c r="FZ1" s="290"/>
      <c r="GA1" s="290"/>
      <c r="GB1" s="290"/>
      <c r="GC1" s="290"/>
      <c r="GD1" s="290"/>
      <c r="GE1" s="290" t="s">
        <v>5</v>
      </c>
      <c r="GF1" s="290"/>
      <c r="GG1" s="290"/>
      <c r="GH1" s="290"/>
      <c r="GI1" s="290"/>
      <c r="GJ1" s="290"/>
      <c r="GK1" s="290"/>
      <c r="GL1" s="290"/>
      <c r="GM1" s="290" t="s">
        <v>5</v>
      </c>
      <c r="GN1" s="290"/>
      <c r="GO1" s="290"/>
      <c r="GP1" s="290"/>
      <c r="GQ1" s="290"/>
      <c r="GR1" s="290"/>
      <c r="GS1" s="290"/>
      <c r="GT1" s="290"/>
      <c r="GU1" s="290" t="s">
        <v>5</v>
      </c>
      <c r="GV1" s="290"/>
      <c r="GW1" s="290"/>
      <c r="GX1" s="290"/>
      <c r="GY1" s="290"/>
      <c r="GZ1" s="290"/>
      <c r="HA1" s="290"/>
      <c r="HB1" s="290"/>
      <c r="HC1" s="290" t="s">
        <v>5</v>
      </c>
      <c r="HD1" s="290"/>
      <c r="HE1" s="290"/>
      <c r="HF1" s="290"/>
      <c r="HG1" s="290"/>
      <c r="HH1" s="290"/>
      <c r="HI1" s="290"/>
      <c r="HJ1" s="290"/>
      <c r="HK1" s="290" t="s">
        <v>5</v>
      </c>
      <c r="HL1" s="290"/>
      <c r="HM1" s="290"/>
      <c r="HN1" s="290"/>
      <c r="HO1" s="290"/>
      <c r="HP1" s="290"/>
      <c r="HQ1" s="290"/>
      <c r="HR1" s="290"/>
      <c r="HS1" s="290" t="s">
        <v>5</v>
      </c>
      <c r="HT1" s="290"/>
      <c r="HU1" s="290"/>
      <c r="HV1" s="290"/>
      <c r="HW1" s="290"/>
      <c r="HX1" s="290"/>
      <c r="HY1" s="290"/>
      <c r="HZ1" s="290"/>
      <c r="IA1" s="290" t="s">
        <v>5</v>
      </c>
      <c r="IB1" s="290"/>
      <c r="IC1" s="290"/>
      <c r="ID1" s="290"/>
      <c r="IE1" s="290"/>
      <c r="IF1" s="290"/>
      <c r="IG1" s="290"/>
      <c r="IH1" s="290"/>
      <c r="II1" s="290" t="s">
        <v>5</v>
      </c>
      <c r="IJ1" s="290"/>
      <c r="IK1" s="290"/>
      <c r="IL1" s="290"/>
      <c r="IM1" s="290"/>
      <c r="IN1" s="290"/>
      <c r="IO1" s="290"/>
      <c r="IP1" s="290"/>
    </row>
    <row r="2" spans="1:250" ht="28.5">
      <c r="A2" s="290" t="s">
        <v>29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11"/>
      <c r="M2" s="11"/>
      <c r="N2" s="11"/>
      <c r="O2" s="11"/>
      <c r="P2" s="11"/>
      <c r="Q2" s="11"/>
      <c r="R2" s="11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 t="s">
        <v>7</v>
      </c>
      <c r="AJ2" s="290"/>
      <c r="AK2" s="290"/>
      <c r="AL2" s="290"/>
      <c r="AM2" s="290"/>
      <c r="AN2" s="290"/>
      <c r="AO2" s="290"/>
      <c r="AP2" s="290"/>
      <c r="AQ2" s="290" t="s">
        <v>7</v>
      </c>
      <c r="AR2" s="290"/>
      <c r="AS2" s="290"/>
      <c r="AT2" s="290"/>
      <c r="AU2" s="290"/>
      <c r="AV2" s="290"/>
      <c r="AW2" s="290"/>
      <c r="AX2" s="290"/>
      <c r="AY2" s="290" t="s">
        <v>7</v>
      </c>
      <c r="AZ2" s="290"/>
      <c r="BA2" s="290"/>
      <c r="BB2" s="290"/>
      <c r="BC2" s="290"/>
      <c r="BD2" s="290"/>
      <c r="BE2" s="290"/>
      <c r="BF2" s="290"/>
      <c r="BG2" s="290" t="s">
        <v>7</v>
      </c>
      <c r="BH2" s="290"/>
      <c r="BI2" s="290"/>
      <c r="BJ2" s="290"/>
      <c r="BK2" s="290"/>
      <c r="BL2" s="290"/>
      <c r="BM2" s="290"/>
      <c r="BN2" s="290"/>
      <c r="BO2" s="290" t="s">
        <v>7</v>
      </c>
      <c r="BP2" s="290"/>
      <c r="BQ2" s="290"/>
      <c r="BR2" s="290"/>
      <c r="BS2" s="290"/>
      <c r="BT2" s="290"/>
      <c r="BU2" s="290"/>
      <c r="BV2" s="290"/>
      <c r="BW2" s="290" t="s">
        <v>7</v>
      </c>
      <c r="BX2" s="290"/>
      <c r="BY2" s="290"/>
      <c r="BZ2" s="290"/>
      <c r="CA2" s="290"/>
      <c r="CB2" s="290"/>
      <c r="CC2" s="290"/>
      <c r="CD2" s="290"/>
      <c r="CE2" s="290" t="s">
        <v>7</v>
      </c>
      <c r="CF2" s="290"/>
      <c r="CG2" s="290"/>
      <c r="CH2" s="290"/>
      <c r="CI2" s="290"/>
      <c r="CJ2" s="290"/>
      <c r="CK2" s="290"/>
      <c r="CL2" s="290"/>
      <c r="CM2" s="290" t="s">
        <v>7</v>
      </c>
      <c r="CN2" s="290"/>
      <c r="CO2" s="290"/>
      <c r="CP2" s="290"/>
      <c r="CQ2" s="290"/>
      <c r="CR2" s="290"/>
      <c r="CS2" s="290"/>
      <c r="CT2" s="290"/>
      <c r="CU2" s="290" t="s">
        <v>7</v>
      </c>
      <c r="CV2" s="290"/>
      <c r="CW2" s="290"/>
      <c r="CX2" s="290"/>
      <c r="CY2" s="290"/>
      <c r="CZ2" s="290"/>
      <c r="DA2" s="290"/>
      <c r="DB2" s="290"/>
      <c r="DC2" s="290" t="s">
        <v>7</v>
      </c>
      <c r="DD2" s="290"/>
      <c r="DE2" s="290"/>
      <c r="DF2" s="290"/>
      <c r="DG2" s="290"/>
      <c r="DH2" s="290"/>
      <c r="DI2" s="290"/>
      <c r="DJ2" s="290"/>
      <c r="DK2" s="290" t="s">
        <v>7</v>
      </c>
      <c r="DL2" s="290"/>
      <c r="DM2" s="290"/>
      <c r="DN2" s="290"/>
      <c r="DO2" s="290"/>
      <c r="DP2" s="290"/>
      <c r="DQ2" s="290"/>
      <c r="DR2" s="290"/>
      <c r="DS2" s="290" t="s">
        <v>7</v>
      </c>
      <c r="DT2" s="290"/>
      <c r="DU2" s="290"/>
      <c r="DV2" s="290"/>
      <c r="DW2" s="290"/>
      <c r="DX2" s="290"/>
      <c r="DY2" s="290"/>
      <c r="DZ2" s="290"/>
      <c r="EA2" s="290" t="s">
        <v>7</v>
      </c>
      <c r="EB2" s="290"/>
      <c r="EC2" s="290"/>
      <c r="ED2" s="290"/>
      <c r="EE2" s="290"/>
      <c r="EF2" s="290"/>
      <c r="EG2" s="290"/>
      <c r="EH2" s="290"/>
      <c r="EI2" s="290" t="s">
        <v>7</v>
      </c>
      <c r="EJ2" s="290"/>
      <c r="EK2" s="290"/>
      <c r="EL2" s="290"/>
      <c r="EM2" s="290"/>
      <c r="EN2" s="290"/>
      <c r="EO2" s="290"/>
      <c r="EP2" s="290"/>
      <c r="EQ2" s="290" t="s">
        <v>7</v>
      </c>
      <c r="ER2" s="290"/>
      <c r="ES2" s="290"/>
      <c r="ET2" s="290"/>
      <c r="EU2" s="290"/>
      <c r="EV2" s="290"/>
      <c r="EW2" s="290"/>
      <c r="EX2" s="290"/>
      <c r="EY2" s="290" t="s">
        <v>7</v>
      </c>
      <c r="EZ2" s="290"/>
      <c r="FA2" s="290"/>
      <c r="FB2" s="290"/>
      <c r="FC2" s="290"/>
      <c r="FD2" s="290"/>
      <c r="FE2" s="290"/>
      <c r="FF2" s="290"/>
      <c r="FG2" s="290" t="s">
        <v>7</v>
      </c>
      <c r="FH2" s="290"/>
      <c r="FI2" s="290"/>
      <c r="FJ2" s="290"/>
      <c r="FK2" s="290"/>
      <c r="FL2" s="290"/>
      <c r="FM2" s="290"/>
      <c r="FN2" s="290"/>
      <c r="FO2" s="290" t="s">
        <v>7</v>
      </c>
      <c r="FP2" s="290"/>
      <c r="FQ2" s="290"/>
      <c r="FR2" s="290"/>
      <c r="FS2" s="290"/>
      <c r="FT2" s="290"/>
      <c r="FU2" s="290"/>
      <c r="FV2" s="290"/>
      <c r="FW2" s="290" t="s">
        <v>7</v>
      </c>
      <c r="FX2" s="290"/>
      <c r="FY2" s="290"/>
      <c r="FZ2" s="290"/>
      <c r="GA2" s="290"/>
      <c r="GB2" s="290"/>
      <c r="GC2" s="290"/>
      <c r="GD2" s="290"/>
      <c r="GE2" s="290" t="s">
        <v>7</v>
      </c>
      <c r="GF2" s="290"/>
      <c r="GG2" s="290"/>
      <c r="GH2" s="290"/>
      <c r="GI2" s="290"/>
      <c r="GJ2" s="290"/>
      <c r="GK2" s="290"/>
      <c r="GL2" s="290"/>
      <c r="GM2" s="290" t="s">
        <v>7</v>
      </c>
      <c r="GN2" s="290"/>
      <c r="GO2" s="290"/>
      <c r="GP2" s="290"/>
      <c r="GQ2" s="290"/>
      <c r="GR2" s="290"/>
      <c r="GS2" s="290"/>
      <c r="GT2" s="290"/>
      <c r="GU2" s="290" t="s">
        <v>7</v>
      </c>
      <c r="GV2" s="290"/>
      <c r="GW2" s="290"/>
      <c r="GX2" s="290"/>
      <c r="GY2" s="290"/>
      <c r="GZ2" s="290"/>
      <c r="HA2" s="290"/>
      <c r="HB2" s="290"/>
      <c r="HC2" s="290" t="s">
        <v>7</v>
      </c>
      <c r="HD2" s="290"/>
      <c r="HE2" s="290"/>
      <c r="HF2" s="290"/>
      <c r="HG2" s="290"/>
      <c r="HH2" s="290"/>
      <c r="HI2" s="290"/>
      <c r="HJ2" s="290"/>
      <c r="HK2" s="290" t="s">
        <v>7</v>
      </c>
      <c r="HL2" s="290"/>
      <c r="HM2" s="290"/>
      <c r="HN2" s="290"/>
      <c r="HO2" s="290"/>
      <c r="HP2" s="290"/>
      <c r="HQ2" s="290"/>
      <c r="HR2" s="290"/>
      <c r="HS2" s="290" t="s">
        <v>7</v>
      </c>
      <c r="HT2" s="290"/>
      <c r="HU2" s="290"/>
      <c r="HV2" s="290"/>
      <c r="HW2" s="290"/>
      <c r="HX2" s="290"/>
      <c r="HY2" s="290"/>
      <c r="HZ2" s="290"/>
      <c r="IA2" s="290" t="s">
        <v>7</v>
      </c>
      <c r="IB2" s="290"/>
      <c r="IC2" s="290"/>
      <c r="ID2" s="290"/>
      <c r="IE2" s="290"/>
      <c r="IF2" s="290"/>
      <c r="IG2" s="290"/>
      <c r="IH2" s="290"/>
      <c r="II2" s="290" t="s">
        <v>7</v>
      </c>
      <c r="IJ2" s="290"/>
      <c r="IK2" s="290"/>
      <c r="IL2" s="290"/>
      <c r="IM2" s="290"/>
      <c r="IN2" s="290"/>
      <c r="IO2" s="290"/>
      <c r="IP2" s="290"/>
    </row>
    <row r="3" spans="1:250" ht="28.5">
      <c r="A3" s="290" t="s">
        <v>126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11"/>
      <c r="M3" s="11"/>
      <c r="N3" s="11"/>
      <c r="O3" s="11"/>
      <c r="P3" s="11"/>
      <c r="Q3" s="11"/>
      <c r="R3" s="11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 t="s">
        <v>6</v>
      </c>
      <c r="AJ3" s="290"/>
      <c r="AK3" s="290"/>
      <c r="AL3" s="290"/>
      <c r="AM3" s="290"/>
      <c r="AN3" s="290"/>
      <c r="AO3" s="290"/>
      <c r="AP3" s="290"/>
      <c r="AQ3" s="290" t="s">
        <v>6</v>
      </c>
      <c r="AR3" s="290"/>
      <c r="AS3" s="290"/>
      <c r="AT3" s="290"/>
      <c r="AU3" s="290"/>
      <c r="AV3" s="290"/>
      <c r="AW3" s="290"/>
      <c r="AX3" s="290"/>
      <c r="AY3" s="290" t="s">
        <v>6</v>
      </c>
      <c r="AZ3" s="290"/>
      <c r="BA3" s="290"/>
      <c r="BB3" s="290"/>
      <c r="BC3" s="290"/>
      <c r="BD3" s="290"/>
      <c r="BE3" s="290"/>
      <c r="BF3" s="290"/>
      <c r="BG3" s="290" t="s">
        <v>6</v>
      </c>
      <c r="BH3" s="290"/>
      <c r="BI3" s="290"/>
      <c r="BJ3" s="290"/>
      <c r="BK3" s="290"/>
      <c r="BL3" s="290"/>
      <c r="BM3" s="290"/>
      <c r="BN3" s="290"/>
      <c r="BO3" s="290" t="s">
        <v>6</v>
      </c>
      <c r="BP3" s="290"/>
      <c r="BQ3" s="290"/>
      <c r="BR3" s="290"/>
      <c r="BS3" s="290"/>
      <c r="BT3" s="290"/>
      <c r="BU3" s="290"/>
      <c r="BV3" s="290"/>
      <c r="BW3" s="290" t="s">
        <v>6</v>
      </c>
      <c r="BX3" s="290"/>
      <c r="BY3" s="290"/>
      <c r="BZ3" s="290"/>
      <c r="CA3" s="290"/>
      <c r="CB3" s="290"/>
      <c r="CC3" s="290"/>
      <c r="CD3" s="290"/>
      <c r="CE3" s="290" t="s">
        <v>6</v>
      </c>
      <c r="CF3" s="290"/>
      <c r="CG3" s="290"/>
      <c r="CH3" s="290"/>
      <c r="CI3" s="290"/>
      <c r="CJ3" s="290"/>
      <c r="CK3" s="290"/>
      <c r="CL3" s="290"/>
      <c r="CM3" s="290" t="s">
        <v>6</v>
      </c>
      <c r="CN3" s="290"/>
      <c r="CO3" s="290"/>
      <c r="CP3" s="290"/>
      <c r="CQ3" s="290"/>
      <c r="CR3" s="290"/>
      <c r="CS3" s="290"/>
      <c r="CT3" s="290"/>
      <c r="CU3" s="290" t="s">
        <v>6</v>
      </c>
      <c r="CV3" s="290"/>
      <c r="CW3" s="290"/>
      <c r="CX3" s="290"/>
      <c r="CY3" s="290"/>
      <c r="CZ3" s="290"/>
      <c r="DA3" s="290"/>
      <c r="DB3" s="290"/>
      <c r="DC3" s="290" t="s">
        <v>6</v>
      </c>
      <c r="DD3" s="290"/>
      <c r="DE3" s="290"/>
      <c r="DF3" s="290"/>
      <c r="DG3" s="290"/>
      <c r="DH3" s="290"/>
      <c r="DI3" s="290"/>
      <c r="DJ3" s="290"/>
      <c r="DK3" s="290" t="s">
        <v>6</v>
      </c>
      <c r="DL3" s="290"/>
      <c r="DM3" s="290"/>
      <c r="DN3" s="290"/>
      <c r="DO3" s="290"/>
      <c r="DP3" s="290"/>
      <c r="DQ3" s="290"/>
      <c r="DR3" s="290"/>
      <c r="DS3" s="290" t="s">
        <v>6</v>
      </c>
      <c r="DT3" s="290"/>
      <c r="DU3" s="290"/>
      <c r="DV3" s="290"/>
      <c r="DW3" s="290"/>
      <c r="DX3" s="290"/>
      <c r="DY3" s="290"/>
      <c r="DZ3" s="290"/>
      <c r="EA3" s="290" t="s">
        <v>6</v>
      </c>
      <c r="EB3" s="290"/>
      <c r="EC3" s="290"/>
      <c r="ED3" s="290"/>
      <c r="EE3" s="290"/>
      <c r="EF3" s="290"/>
      <c r="EG3" s="290"/>
      <c r="EH3" s="290"/>
      <c r="EI3" s="290" t="s">
        <v>6</v>
      </c>
      <c r="EJ3" s="290"/>
      <c r="EK3" s="290"/>
      <c r="EL3" s="290"/>
      <c r="EM3" s="290"/>
      <c r="EN3" s="290"/>
      <c r="EO3" s="290"/>
      <c r="EP3" s="290"/>
      <c r="EQ3" s="290" t="s">
        <v>6</v>
      </c>
      <c r="ER3" s="290"/>
      <c r="ES3" s="290"/>
      <c r="ET3" s="290"/>
      <c r="EU3" s="290"/>
      <c r="EV3" s="290"/>
      <c r="EW3" s="290"/>
      <c r="EX3" s="290"/>
      <c r="EY3" s="290" t="s">
        <v>6</v>
      </c>
      <c r="EZ3" s="290"/>
      <c r="FA3" s="290"/>
      <c r="FB3" s="290"/>
      <c r="FC3" s="290"/>
      <c r="FD3" s="290"/>
      <c r="FE3" s="290"/>
      <c r="FF3" s="290"/>
      <c r="FG3" s="290" t="s">
        <v>6</v>
      </c>
      <c r="FH3" s="290"/>
      <c r="FI3" s="290"/>
      <c r="FJ3" s="290"/>
      <c r="FK3" s="290"/>
      <c r="FL3" s="290"/>
      <c r="FM3" s="290"/>
      <c r="FN3" s="290"/>
      <c r="FO3" s="290" t="s">
        <v>6</v>
      </c>
      <c r="FP3" s="290"/>
      <c r="FQ3" s="290"/>
      <c r="FR3" s="290"/>
      <c r="FS3" s="290"/>
      <c r="FT3" s="290"/>
      <c r="FU3" s="290"/>
      <c r="FV3" s="290"/>
      <c r="FW3" s="290" t="s">
        <v>6</v>
      </c>
      <c r="FX3" s="290"/>
      <c r="FY3" s="290"/>
      <c r="FZ3" s="290"/>
      <c r="GA3" s="290"/>
      <c r="GB3" s="290"/>
      <c r="GC3" s="290"/>
      <c r="GD3" s="290"/>
      <c r="GE3" s="290" t="s">
        <v>6</v>
      </c>
      <c r="GF3" s="290"/>
      <c r="GG3" s="290"/>
      <c r="GH3" s="290"/>
      <c r="GI3" s="290"/>
      <c r="GJ3" s="290"/>
      <c r="GK3" s="290"/>
      <c r="GL3" s="290"/>
      <c r="GM3" s="290" t="s">
        <v>6</v>
      </c>
      <c r="GN3" s="290"/>
      <c r="GO3" s="290"/>
      <c r="GP3" s="290"/>
      <c r="GQ3" s="290"/>
      <c r="GR3" s="290"/>
      <c r="GS3" s="290"/>
      <c r="GT3" s="290"/>
      <c r="GU3" s="290" t="s">
        <v>6</v>
      </c>
      <c r="GV3" s="290"/>
      <c r="GW3" s="290"/>
      <c r="GX3" s="290"/>
      <c r="GY3" s="290"/>
      <c r="GZ3" s="290"/>
      <c r="HA3" s="290"/>
      <c r="HB3" s="290"/>
      <c r="HC3" s="290" t="s">
        <v>6</v>
      </c>
      <c r="HD3" s="290"/>
      <c r="HE3" s="290"/>
      <c r="HF3" s="290"/>
      <c r="HG3" s="290"/>
      <c r="HH3" s="290"/>
      <c r="HI3" s="290"/>
      <c r="HJ3" s="290"/>
      <c r="HK3" s="290" t="s">
        <v>6</v>
      </c>
      <c r="HL3" s="290"/>
      <c r="HM3" s="290"/>
      <c r="HN3" s="290"/>
      <c r="HO3" s="290"/>
      <c r="HP3" s="290"/>
      <c r="HQ3" s="290"/>
      <c r="HR3" s="290"/>
      <c r="HS3" s="290" t="s">
        <v>6</v>
      </c>
      <c r="HT3" s="290"/>
      <c r="HU3" s="290"/>
      <c r="HV3" s="290"/>
      <c r="HW3" s="290"/>
      <c r="HX3" s="290"/>
      <c r="HY3" s="290"/>
      <c r="HZ3" s="290"/>
      <c r="IA3" s="290" t="s">
        <v>6</v>
      </c>
      <c r="IB3" s="290"/>
      <c r="IC3" s="290"/>
      <c r="ID3" s="290"/>
      <c r="IE3" s="290"/>
      <c r="IF3" s="290"/>
      <c r="IG3" s="290"/>
      <c r="IH3" s="290"/>
      <c r="II3" s="290" t="s">
        <v>6</v>
      </c>
      <c r="IJ3" s="290"/>
      <c r="IK3" s="290"/>
      <c r="IL3" s="290"/>
      <c r="IM3" s="290"/>
      <c r="IN3" s="290"/>
      <c r="IO3" s="290"/>
      <c r="IP3" s="290"/>
    </row>
    <row r="4" spans="1:250" ht="26.25" customHeight="1">
      <c r="A4" s="84"/>
      <c r="B4" s="84"/>
      <c r="C4" s="160"/>
      <c r="D4" s="160"/>
      <c r="E4" s="160"/>
      <c r="F4" s="84"/>
      <c r="G4" s="92"/>
      <c r="H4" s="92"/>
      <c r="I4" s="92"/>
      <c r="J4" s="84"/>
      <c r="K4" s="84"/>
      <c r="L4" s="11"/>
      <c r="M4" s="11"/>
      <c r="N4" s="11"/>
      <c r="O4" s="11"/>
      <c r="P4" s="11"/>
      <c r="Q4" s="11"/>
      <c r="R4" s="11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</row>
    <row r="5" spans="1:250" ht="25.5" customHeight="1">
      <c r="A5" s="1"/>
      <c r="B5" s="307" t="s">
        <v>32</v>
      </c>
      <c r="C5" s="307"/>
      <c r="D5" s="307"/>
      <c r="E5" s="307"/>
      <c r="F5" s="308"/>
      <c r="G5" s="308"/>
      <c r="H5" s="308"/>
      <c r="I5" s="308"/>
      <c r="J5" s="25"/>
    </row>
    <row r="6" spans="1:250" s="4" customFormat="1" ht="15.75" customHeight="1">
      <c r="A6" s="3"/>
      <c r="B6" s="309" t="s">
        <v>0</v>
      </c>
      <c r="C6" s="168"/>
      <c r="D6" s="168"/>
      <c r="E6" s="168"/>
      <c r="F6" s="169"/>
      <c r="G6" s="169"/>
      <c r="H6" s="93"/>
      <c r="I6" s="179"/>
      <c r="J6" s="36"/>
    </row>
    <row r="7" spans="1:250" s="4" customFormat="1" ht="23.25" customHeight="1">
      <c r="A7" s="3"/>
      <c r="B7" s="310"/>
      <c r="C7" s="305" t="s">
        <v>95</v>
      </c>
      <c r="D7" s="305"/>
      <c r="E7" s="305"/>
      <c r="F7" s="169"/>
      <c r="G7" s="306" t="s">
        <v>97</v>
      </c>
      <c r="H7" s="306"/>
      <c r="I7" s="306"/>
      <c r="J7" s="6"/>
    </row>
    <row r="8" spans="1:250" s="4" customFormat="1" ht="16.5" customHeight="1">
      <c r="A8" s="3"/>
      <c r="B8" s="310"/>
      <c r="C8" s="286" t="s">
        <v>124</v>
      </c>
      <c r="D8" s="178"/>
      <c r="E8" s="178" t="s">
        <v>64</v>
      </c>
      <c r="F8" s="169"/>
      <c r="G8" s="181" t="s">
        <v>124</v>
      </c>
      <c r="H8" s="180"/>
      <c r="I8" s="181" t="s">
        <v>64</v>
      </c>
      <c r="J8" s="6"/>
    </row>
    <row r="9" spans="1:250" s="4" customFormat="1" ht="24" customHeight="1">
      <c r="A9" s="3"/>
      <c r="B9" s="15"/>
      <c r="C9" s="177" t="s">
        <v>87</v>
      </c>
      <c r="D9" s="93"/>
      <c r="E9" s="177" t="s">
        <v>87</v>
      </c>
      <c r="F9" s="17"/>
      <c r="G9" s="94" t="s">
        <v>19</v>
      </c>
      <c r="H9" s="93"/>
      <c r="I9" s="94" t="s">
        <v>19</v>
      </c>
      <c r="J9" s="6"/>
    </row>
    <row r="10" spans="1:250" s="4" customFormat="1" ht="24" customHeight="1">
      <c r="A10" s="3"/>
      <c r="B10" s="37" t="s">
        <v>15</v>
      </c>
      <c r="C10" s="68">
        <v>1021047</v>
      </c>
      <c r="D10" s="95"/>
      <c r="E10" s="68">
        <v>882097</v>
      </c>
      <c r="F10" s="42"/>
      <c r="G10" s="68">
        <v>597725</v>
      </c>
      <c r="H10" s="95"/>
      <c r="I10" s="68">
        <v>464411</v>
      </c>
      <c r="J10" s="38"/>
      <c r="K10" s="39"/>
      <c r="L10" s="107"/>
    </row>
    <row r="11" spans="1:250" s="4" customFormat="1" ht="24" customHeight="1">
      <c r="A11" s="3"/>
      <c r="B11" s="37" t="s">
        <v>4</v>
      </c>
      <c r="C11" s="68">
        <f>'دستمزد وسربارمستقيم '!C15</f>
        <v>80335</v>
      </c>
      <c r="D11" s="95"/>
      <c r="E11" s="68">
        <v>81054</v>
      </c>
      <c r="F11" s="42"/>
      <c r="G11" s="68">
        <f>'دستمزد وسربارمستقيم '!H15</f>
        <v>65146</v>
      </c>
      <c r="H11" s="95"/>
      <c r="I11" s="68">
        <v>63869</v>
      </c>
      <c r="J11" s="40"/>
      <c r="K11" s="39"/>
    </row>
    <row r="12" spans="1:250" s="4" customFormat="1" ht="24" customHeight="1">
      <c r="A12" s="3"/>
      <c r="B12" s="37" t="s">
        <v>3</v>
      </c>
      <c r="C12" s="68">
        <f>'دستمزد وسربارمستقيم '!C32</f>
        <v>126190</v>
      </c>
      <c r="D12" s="95"/>
      <c r="E12" s="68">
        <v>128234</v>
      </c>
      <c r="F12" s="42"/>
      <c r="G12" s="68">
        <f>'دستمزد وسربارمستقيم '!H32</f>
        <v>99258</v>
      </c>
      <c r="H12" s="95"/>
      <c r="I12" s="68">
        <v>97690</v>
      </c>
      <c r="J12" s="40"/>
      <c r="K12" s="39"/>
    </row>
    <row r="13" spans="1:250" s="4" customFormat="1" ht="24" customHeight="1">
      <c r="A13" s="3"/>
      <c r="B13" s="37" t="s">
        <v>16</v>
      </c>
      <c r="C13" s="97">
        <f>SUM(C10:C12)</f>
        <v>1227572</v>
      </c>
      <c r="D13" s="95"/>
      <c r="E13" s="97">
        <f>SUM(E10:E12)</f>
        <v>1091385</v>
      </c>
      <c r="F13" s="42"/>
      <c r="G13" s="97">
        <f>SUM(G10:G12)</f>
        <v>762129</v>
      </c>
      <c r="H13" s="95"/>
      <c r="I13" s="97">
        <f>SUM(I10:I12)</f>
        <v>625970</v>
      </c>
      <c r="J13" s="5"/>
      <c r="K13" s="39"/>
    </row>
    <row r="14" spans="1:250" s="4" customFormat="1" ht="24" customHeight="1">
      <c r="A14" s="3"/>
      <c r="B14" s="41" t="s">
        <v>36</v>
      </c>
      <c r="C14" s="68">
        <v>-1405</v>
      </c>
      <c r="D14" s="95"/>
      <c r="E14" s="68">
        <v>-1616</v>
      </c>
      <c r="F14" s="42"/>
      <c r="G14" s="68">
        <v>0</v>
      </c>
      <c r="H14" s="95"/>
      <c r="I14" s="68">
        <v>21789</v>
      </c>
      <c r="J14" s="40"/>
      <c r="K14" s="39"/>
    </row>
    <row r="15" spans="1:250" s="4" customFormat="1" ht="24" customHeight="1">
      <c r="A15" s="3"/>
      <c r="B15" s="37" t="s">
        <v>17</v>
      </c>
      <c r="C15" s="95">
        <f>SUM(C13:C14)</f>
        <v>1226167</v>
      </c>
      <c r="D15" s="95"/>
      <c r="E15" s="95">
        <f>SUM(E13:E14)</f>
        <v>1089769</v>
      </c>
      <c r="F15" s="42"/>
      <c r="G15" s="95">
        <f>G13+G14</f>
        <v>762129</v>
      </c>
      <c r="H15" s="95"/>
      <c r="I15" s="95">
        <f>I13+I14</f>
        <v>647759</v>
      </c>
      <c r="J15" s="5"/>
      <c r="K15" s="39"/>
    </row>
    <row r="16" spans="1:250" s="4" customFormat="1" ht="24" customHeight="1">
      <c r="A16" s="3"/>
      <c r="B16" s="37" t="s">
        <v>30</v>
      </c>
      <c r="C16" s="95">
        <v>80774</v>
      </c>
      <c r="D16" s="95"/>
      <c r="E16" s="95">
        <v>62573</v>
      </c>
      <c r="F16" s="42"/>
      <c r="G16" s="95">
        <f>-I17</f>
        <v>70710</v>
      </c>
      <c r="H16" s="95"/>
      <c r="I16" s="95">
        <v>41967</v>
      </c>
      <c r="J16" s="40"/>
      <c r="K16" s="39"/>
    </row>
    <row r="17" spans="1:13" s="4" customFormat="1" ht="24" customHeight="1">
      <c r="A17" s="3"/>
      <c r="B17" s="37" t="s">
        <v>31</v>
      </c>
      <c r="C17" s="95">
        <v>-85214</v>
      </c>
      <c r="D17" s="95"/>
      <c r="E17" s="95">
        <v>-68830</v>
      </c>
      <c r="F17" s="42"/>
      <c r="G17" s="95">
        <v>-70710</v>
      </c>
      <c r="H17" s="95"/>
      <c r="I17" s="95">
        <v>-70710</v>
      </c>
      <c r="J17" s="40"/>
      <c r="K17" s="39"/>
    </row>
    <row r="18" spans="1:13" s="4" customFormat="1" ht="24" customHeight="1">
      <c r="A18" s="3"/>
      <c r="B18" s="37" t="s">
        <v>57</v>
      </c>
      <c r="C18" s="97">
        <f>SUM(C15:C17)</f>
        <v>1221727</v>
      </c>
      <c r="D18" s="95"/>
      <c r="E18" s="97">
        <f>SUM(E15:E17)</f>
        <v>1083512</v>
      </c>
      <c r="F18" s="42"/>
      <c r="G18" s="97">
        <f>G15+G16+G17</f>
        <v>762129</v>
      </c>
      <c r="H18" s="95"/>
      <c r="I18" s="97">
        <f>I15+I16+I17</f>
        <v>619016</v>
      </c>
      <c r="J18" s="13"/>
      <c r="K18" s="39"/>
    </row>
    <row r="19" spans="1:13" s="4" customFormat="1" ht="24" customHeight="1">
      <c r="A19" s="3"/>
      <c r="B19" s="37" t="s">
        <v>47</v>
      </c>
      <c r="C19" s="96">
        <v>0</v>
      </c>
      <c r="D19" s="95"/>
      <c r="E19" s="96">
        <v>0</v>
      </c>
      <c r="F19" s="42"/>
      <c r="G19" s="96">
        <v>689654</v>
      </c>
      <c r="H19" s="95"/>
      <c r="I19" s="96">
        <v>716429</v>
      </c>
      <c r="J19" s="13"/>
      <c r="K19" s="39"/>
      <c r="M19" s="107"/>
    </row>
    <row r="20" spans="1:13" s="4" customFormat="1" ht="24" customHeight="1" thickBot="1">
      <c r="A20" s="3"/>
      <c r="B20" s="37" t="s">
        <v>58</v>
      </c>
      <c r="C20" s="98">
        <f>C18+C19</f>
        <v>1221727</v>
      </c>
      <c r="D20" s="95"/>
      <c r="E20" s="98">
        <f>E18+E19</f>
        <v>1083512</v>
      </c>
      <c r="F20" s="43"/>
      <c r="G20" s="98">
        <f>G18+G19</f>
        <v>1451783</v>
      </c>
      <c r="H20" s="95"/>
      <c r="I20" s="98">
        <f>I18+I19</f>
        <v>1335445</v>
      </c>
      <c r="J20" s="5"/>
      <c r="K20" s="39"/>
    </row>
    <row r="21" spans="1:13" ht="23.25" customHeight="1" thickTop="1">
      <c r="F21" s="2"/>
      <c r="G21" s="2"/>
      <c r="H21" s="2"/>
      <c r="I21" s="2"/>
      <c r="J21" s="14"/>
      <c r="K21" s="14"/>
    </row>
    <row r="22" spans="1:13" ht="40.5" customHeight="1">
      <c r="B22" s="304"/>
      <c r="C22" s="304"/>
      <c r="D22" s="304"/>
      <c r="E22" s="304"/>
      <c r="F22" s="304"/>
      <c r="G22" s="304"/>
      <c r="H22" s="304"/>
      <c r="I22" s="304"/>
    </row>
    <row r="23" spans="1:13">
      <c r="A23" s="303"/>
      <c r="B23" s="303"/>
      <c r="C23" s="303"/>
      <c r="D23" s="303"/>
      <c r="E23" s="303"/>
      <c r="F23" s="303"/>
      <c r="G23" s="303"/>
      <c r="H23" s="303"/>
      <c r="I23" s="303"/>
      <c r="J23" s="303"/>
    </row>
    <row r="26" spans="1:13">
      <c r="B26" s="303"/>
      <c r="C26" s="303"/>
      <c r="D26" s="303"/>
      <c r="E26" s="303"/>
      <c r="F26" s="303"/>
      <c r="G26" s="303"/>
      <c r="H26" s="303"/>
      <c r="I26" s="303"/>
      <c r="J26" s="303"/>
      <c r="K26" s="303"/>
    </row>
    <row r="28" spans="1:13" ht="18">
      <c r="B28" s="302"/>
      <c r="C28" s="302"/>
      <c r="D28" s="302"/>
      <c r="E28" s="302"/>
      <c r="F28" s="302"/>
      <c r="G28" s="302"/>
      <c r="H28" s="302"/>
      <c r="I28" s="302"/>
    </row>
    <row r="29" spans="1:13">
      <c r="B29" s="303"/>
      <c r="C29" s="303"/>
      <c r="D29" s="303"/>
      <c r="E29" s="303"/>
      <c r="F29" s="303"/>
      <c r="G29" s="303"/>
      <c r="H29" s="303"/>
      <c r="I29" s="303"/>
    </row>
    <row r="31" spans="1:13">
      <c r="B31" s="303">
        <v>28</v>
      </c>
      <c r="C31" s="303"/>
      <c r="D31" s="303"/>
      <c r="E31" s="303"/>
      <c r="F31" s="303"/>
      <c r="G31" s="303"/>
      <c r="H31" s="303"/>
      <c r="I31" s="303"/>
      <c r="J31" s="303"/>
      <c r="K31" s="303"/>
    </row>
  </sheetData>
  <mergeCells count="100">
    <mergeCell ref="AQ3:AX3"/>
    <mergeCell ref="AY3:BF3"/>
    <mergeCell ref="BG3:BN3"/>
    <mergeCell ref="EY3:FF3"/>
    <mergeCell ref="FG3:FN3"/>
    <mergeCell ref="BO3:BV3"/>
    <mergeCell ref="BW3:CD3"/>
    <mergeCell ref="CE3:CL3"/>
    <mergeCell ref="CM3:CT3"/>
    <mergeCell ref="CU3:DB3"/>
    <mergeCell ref="DC3:DJ3"/>
    <mergeCell ref="EI3:EP3"/>
    <mergeCell ref="IA3:IH3"/>
    <mergeCell ref="HS3:HZ3"/>
    <mergeCell ref="HC3:HJ3"/>
    <mergeCell ref="HK3:HR3"/>
    <mergeCell ref="GU3:HB3"/>
    <mergeCell ref="FO3:FV3"/>
    <mergeCell ref="FW3:GD3"/>
    <mergeCell ref="EQ3:EX3"/>
    <mergeCell ref="DK3:DR3"/>
    <mergeCell ref="DS3:DZ3"/>
    <mergeCell ref="EA3:EH3"/>
    <mergeCell ref="FW2:GD2"/>
    <mergeCell ref="GE2:GL2"/>
    <mergeCell ref="GM2:GT2"/>
    <mergeCell ref="GU2:HB2"/>
    <mergeCell ref="HC2:HJ2"/>
    <mergeCell ref="II3:IP3"/>
    <mergeCell ref="GE3:GL3"/>
    <mergeCell ref="GM3:GT3"/>
    <mergeCell ref="CM2:CT2"/>
    <mergeCell ref="CU2:DB2"/>
    <mergeCell ref="HK2:HR2"/>
    <mergeCell ref="HS2:HZ2"/>
    <mergeCell ref="IA2:IH2"/>
    <mergeCell ref="DC2:DJ2"/>
    <mergeCell ref="DK2:DR2"/>
    <mergeCell ref="DS2:DZ2"/>
    <mergeCell ref="EA2:EH2"/>
    <mergeCell ref="II2:IP2"/>
    <mergeCell ref="EY2:FF2"/>
    <mergeCell ref="FG2:FN2"/>
    <mergeCell ref="FO2:FV2"/>
    <mergeCell ref="IA1:IH1"/>
    <mergeCell ref="II1:IP1"/>
    <mergeCell ref="S2:Z2"/>
    <mergeCell ref="AA2:AH2"/>
    <mergeCell ref="AI2:AP2"/>
    <mergeCell ref="AQ2:AX2"/>
    <mergeCell ref="AY2:BF2"/>
    <mergeCell ref="GE1:GL1"/>
    <mergeCell ref="GM1:GT1"/>
    <mergeCell ref="GU1:HB1"/>
    <mergeCell ref="EI2:EP2"/>
    <mergeCell ref="EQ2:EX2"/>
    <mergeCell ref="BG2:BN2"/>
    <mergeCell ref="BO2:BV2"/>
    <mergeCell ref="BW2:CD2"/>
    <mergeCell ref="CE2:CL2"/>
    <mergeCell ref="DS1:DZ1"/>
    <mergeCell ref="EA1:EH1"/>
    <mergeCell ref="HC1:HJ1"/>
    <mergeCell ref="HK1:HR1"/>
    <mergeCell ref="HS1:HZ1"/>
    <mergeCell ref="EI1:EP1"/>
    <mergeCell ref="EQ1:EX1"/>
    <mergeCell ref="EY1:FF1"/>
    <mergeCell ref="FG1:FN1"/>
    <mergeCell ref="FO1:FV1"/>
    <mergeCell ref="FW1:GD1"/>
    <mergeCell ref="CE1:CL1"/>
    <mergeCell ref="CM1:CT1"/>
    <mergeCell ref="CU1:DB1"/>
    <mergeCell ref="DC1:DJ1"/>
    <mergeCell ref="DK1:DR1"/>
    <mergeCell ref="AQ1:AX1"/>
    <mergeCell ref="AY1:BF1"/>
    <mergeCell ref="BG1:BN1"/>
    <mergeCell ref="BO1:BV1"/>
    <mergeCell ref="BW1:CD1"/>
    <mergeCell ref="AA1:AH1"/>
    <mergeCell ref="AI1:AP1"/>
    <mergeCell ref="B5:I5"/>
    <mergeCell ref="B6:B8"/>
    <mergeCell ref="S3:Z3"/>
    <mergeCell ref="AA3:AH3"/>
    <mergeCell ref="AI3:AP3"/>
    <mergeCell ref="A1:K1"/>
    <mergeCell ref="A2:K2"/>
    <mergeCell ref="A3:K3"/>
    <mergeCell ref="B28:I28"/>
    <mergeCell ref="B29:I29"/>
    <mergeCell ref="B26:K26"/>
    <mergeCell ref="B31:K31"/>
    <mergeCell ref="S1:Z1"/>
    <mergeCell ref="B22:I22"/>
    <mergeCell ref="A23:J23"/>
    <mergeCell ref="C7:E7"/>
    <mergeCell ref="G7:I7"/>
  </mergeCells>
  <printOptions horizontalCentered="1"/>
  <pageMargins left="0.39370078740157483" right="0.39370078740157483" top="0.98425196850393704" bottom="0.19685039370078741" header="0" footer="0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4"/>
  <sheetViews>
    <sheetView rightToLeft="1" view="pageBreakPreview" topLeftCell="A22" zoomScale="75" zoomScaleNormal="55" zoomScaleSheetLayoutView="75" workbookViewId="0">
      <selection activeCell="C8" sqref="C8"/>
    </sheetView>
  </sheetViews>
  <sheetFormatPr defaultRowHeight="19.5"/>
  <cols>
    <col min="1" max="1" width="34.5703125" style="219" bestFit="1" customWidth="1"/>
    <col min="2" max="2" width="5.28515625" style="231" bestFit="1" customWidth="1"/>
    <col min="3" max="3" width="24.85546875" style="231" bestFit="1" customWidth="1"/>
    <col min="4" max="5" width="1.7109375" style="231" customWidth="1"/>
    <col min="6" max="6" width="20.42578125" style="231" bestFit="1" customWidth="1"/>
    <col min="7" max="7" width="2.7109375" style="231" customWidth="1"/>
    <col min="8" max="8" width="18.85546875" style="231" bestFit="1" customWidth="1"/>
    <col min="9" max="9" width="2.85546875" style="231" customWidth="1"/>
    <col min="10" max="10" width="3.140625" style="231" customWidth="1"/>
    <col min="11" max="11" width="18.7109375" style="231" bestFit="1" customWidth="1"/>
    <col min="12" max="12" width="2.5703125" style="231" customWidth="1"/>
    <col min="13" max="13" width="18.7109375" style="231" bestFit="1" customWidth="1"/>
    <col min="14" max="14" width="2.28515625" style="232" customWidth="1"/>
    <col min="15" max="15" width="18.7109375" style="231" bestFit="1" customWidth="1"/>
    <col min="16" max="16384" width="9.140625" style="219"/>
  </cols>
  <sheetData>
    <row r="1" spans="1:15" s="226" customFormat="1" ht="35.25" customHeight="1">
      <c r="A1" s="290" t="s">
        <v>117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25"/>
      <c r="N1" s="225"/>
      <c r="O1" s="225"/>
    </row>
    <row r="2" spans="1:15" s="226" customFormat="1" ht="35.25" customHeight="1">
      <c r="A2" s="290" t="s">
        <v>118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25"/>
      <c r="N2" s="225"/>
      <c r="O2" s="225"/>
    </row>
    <row r="3" spans="1:15" s="226" customFormat="1" ht="35.25" customHeight="1">
      <c r="A3" s="290" t="s">
        <v>127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25"/>
      <c r="N3" s="225"/>
      <c r="O3" s="225"/>
    </row>
    <row r="4" spans="1:15" s="226" customFormat="1" ht="11.2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8"/>
      <c r="N4" s="229"/>
      <c r="O4" s="228"/>
    </row>
    <row r="5" spans="1:15" ht="17.25" customHeight="1">
      <c r="A5" s="314" t="s">
        <v>109</v>
      </c>
      <c r="B5" s="314"/>
      <c r="C5" s="314"/>
      <c r="D5" s="314"/>
      <c r="E5" s="314"/>
      <c r="F5" s="314"/>
      <c r="G5" s="215"/>
      <c r="H5" s="215"/>
      <c r="I5" s="215"/>
      <c r="J5" s="215"/>
      <c r="K5" s="215"/>
      <c r="L5" s="230"/>
    </row>
    <row r="6" spans="1:15" ht="16.5" customHeight="1">
      <c r="A6" s="195"/>
      <c r="B6" s="195"/>
      <c r="C6" s="315" t="s">
        <v>95</v>
      </c>
      <c r="D6" s="315"/>
      <c r="E6" s="315"/>
      <c r="F6" s="315"/>
      <c r="G6" s="233"/>
      <c r="H6" s="315" t="s">
        <v>94</v>
      </c>
      <c r="I6" s="315"/>
      <c r="J6" s="315"/>
      <c r="K6" s="315"/>
      <c r="L6" s="219"/>
      <c r="M6" s="219"/>
      <c r="N6" s="219"/>
      <c r="O6" s="219"/>
    </row>
    <row r="7" spans="1:15" ht="21" customHeight="1">
      <c r="A7" s="195"/>
      <c r="B7" s="195"/>
      <c r="C7" s="198" t="s">
        <v>128</v>
      </c>
      <c r="D7" s="198"/>
      <c r="E7" s="198"/>
      <c r="F7" s="198" t="s">
        <v>66</v>
      </c>
      <c r="G7" s="233"/>
      <c r="H7" s="234" t="str">
        <f>C7</f>
        <v>1395/12/30</v>
      </c>
      <c r="I7" s="234"/>
      <c r="J7" s="198"/>
      <c r="K7" s="198" t="str">
        <f>F7</f>
        <v>1394/12/29</v>
      </c>
      <c r="L7" s="219"/>
      <c r="M7" s="219"/>
      <c r="N7" s="219"/>
      <c r="O7" s="219"/>
    </row>
    <row r="8" spans="1:15" ht="19.5" customHeight="1">
      <c r="A8" s="195"/>
      <c r="B8" s="195"/>
      <c r="C8" s="235" t="str">
        <f>'[1]پیش فرض ها'!$B$11</f>
        <v>ریال</v>
      </c>
      <c r="D8" s="236"/>
      <c r="E8" s="236"/>
      <c r="F8" s="235" t="str">
        <f>'[1]پیش فرض ها'!$B$11</f>
        <v>ریال</v>
      </c>
      <c r="G8" s="233"/>
      <c r="H8" s="235" t="str">
        <f>'[1]پیش فرض ها'!$B$11</f>
        <v>ریال</v>
      </c>
      <c r="I8" s="236"/>
      <c r="J8" s="236"/>
      <c r="K8" s="235" t="str">
        <f>'[1]پیش فرض ها'!$B$11</f>
        <v>ریال</v>
      </c>
      <c r="L8" s="219"/>
      <c r="M8" s="219"/>
      <c r="N8" s="219"/>
      <c r="O8" s="219"/>
    </row>
    <row r="9" spans="1:15" ht="23.25" customHeight="1">
      <c r="A9" s="237" t="str">
        <f>'[2]26-2و3-26'!B4</f>
        <v>حقوق و دستمزد کارکنان</v>
      </c>
      <c r="B9" s="195"/>
      <c r="C9" s="238">
        <v>23101</v>
      </c>
      <c r="D9" s="238"/>
      <c r="E9" s="238"/>
      <c r="F9" s="238">
        <v>26079</v>
      </c>
      <c r="G9" s="238"/>
      <c r="H9" s="238">
        <v>16387</v>
      </c>
      <c r="I9" s="238"/>
      <c r="J9" s="238"/>
      <c r="K9" s="238">
        <v>16066</v>
      </c>
      <c r="L9" s="219"/>
      <c r="M9" s="219"/>
      <c r="N9" s="219"/>
      <c r="O9" s="219"/>
    </row>
    <row r="10" spans="1:15" ht="23.25" customHeight="1">
      <c r="A10" s="237" t="str">
        <f>'[2]26-2و3-26'!B5</f>
        <v>اضافه کاری ونوبت کاری وفوق العاده ها</v>
      </c>
      <c r="B10" s="195"/>
      <c r="C10" s="238">
        <v>13499</v>
      </c>
      <c r="D10" s="238"/>
      <c r="E10" s="238"/>
      <c r="F10" s="238">
        <v>11298</v>
      </c>
      <c r="G10" s="238"/>
      <c r="H10" s="238">
        <v>10799</v>
      </c>
      <c r="I10" s="238"/>
      <c r="J10" s="238"/>
      <c r="K10" s="238">
        <v>10587</v>
      </c>
      <c r="L10" s="219"/>
      <c r="M10" s="219"/>
      <c r="N10" s="219"/>
      <c r="O10" s="219"/>
    </row>
    <row r="11" spans="1:15" ht="23.25" customHeight="1">
      <c r="A11" s="237" t="str">
        <f>'[2]26-2و3-26'!B6</f>
        <v>بیمه سهم کارفرما</v>
      </c>
      <c r="B11" s="195"/>
      <c r="C11" s="238">
        <v>9062</v>
      </c>
      <c r="D11" s="238"/>
      <c r="E11" s="238"/>
      <c r="F11" s="238">
        <v>9387</v>
      </c>
      <c r="G11" s="238"/>
      <c r="H11" s="238">
        <v>7204</v>
      </c>
      <c r="I11" s="238"/>
      <c r="J11" s="238"/>
      <c r="K11" s="238">
        <v>7063</v>
      </c>
      <c r="L11" s="219"/>
      <c r="M11" s="219"/>
      <c r="N11" s="219"/>
      <c r="O11" s="219"/>
    </row>
    <row r="12" spans="1:15" ht="23.25" customHeight="1">
      <c r="A12" s="237" t="s">
        <v>110</v>
      </c>
      <c r="B12" s="195"/>
      <c r="C12" s="238">
        <v>25602</v>
      </c>
      <c r="D12" s="238"/>
      <c r="E12" s="238"/>
      <c r="F12" s="238">
        <v>25254</v>
      </c>
      <c r="G12" s="238"/>
      <c r="H12" s="238">
        <v>22113</v>
      </c>
      <c r="I12" s="238"/>
      <c r="J12" s="238"/>
      <c r="K12" s="238">
        <v>21679</v>
      </c>
      <c r="L12" s="219"/>
      <c r="M12" s="219"/>
      <c r="N12" s="219"/>
      <c r="O12" s="219"/>
    </row>
    <row r="13" spans="1:15" ht="23.25" customHeight="1">
      <c r="A13" s="237" t="str">
        <f>'[2]26-2و3-26'!B7</f>
        <v>مسکن، اولاد، خواربار و کمکهای غیر نقدی</v>
      </c>
      <c r="B13" s="195"/>
      <c r="C13" s="238">
        <v>7823</v>
      </c>
      <c r="D13" s="238"/>
      <c r="E13" s="238"/>
      <c r="F13" s="238">
        <v>7779</v>
      </c>
      <c r="G13" s="238"/>
      <c r="H13" s="238">
        <v>7395</v>
      </c>
      <c r="I13" s="238"/>
      <c r="J13" s="238"/>
      <c r="K13" s="238">
        <v>7250</v>
      </c>
      <c r="L13" s="219"/>
      <c r="M13" s="219"/>
      <c r="N13" s="219"/>
      <c r="O13" s="219"/>
    </row>
    <row r="14" spans="1:15" ht="23.25" customHeight="1">
      <c r="A14" s="237" t="str">
        <f>'[2]26-2و3-26'!B10</f>
        <v>سایر هزینه های پرسنلی</v>
      </c>
      <c r="B14" s="195"/>
      <c r="C14" s="238">
        <v>1248</v>
      </c>
      <c r="D14" s="238"/>
      <c r="E14" s="238"/>
      <c r="F14" s="238">
        <v>1257</v>
      </c>
      <c r="G14" s="238"/>
      <c r="H14" s="238">
        <v>1248</v>
      </c>
      <c r="I14" s="238"/>
      <c r="J14" s="238"/>
      <c r="K14" s="238">
        <v>1224</v>
      </c>
      <c r="L14" s="219"/>
      <c r="M14" s="219"/>
      <c r="N14" s="219"/>
      <c r="O14" s="219"/>
    </row>
    <row r="15" spans="1:15" ht="30.75" customHeight="1" thickBot="1">
      <c r="A15" s="195" t="s">
        <v>1</v>
      </c>
      <c r="B15" s="195"/>
      <c r="C15" s="239">
        <f>SUM(C9:C14)</f>
        <v>80335</v>
      </c>
      <c r="D15" s="240"/>
      <c r="E15" s="240"/>
      <c r="F15" s="239">
        <f>SUM(F9:F14)</f>
        <v>81054</v>
      </c>
      <c r="G15" s="241"/>
      <c r="H15" s="239">
        <f>SUM(H9:H14)</f>
        <v>65146</v>
      </c>
      <c r="I15" s="240"/>
      <c r="J15" s="240"/>
      <c r="K15" s="239">
        <f>SUM(K9:K14)</f>
        <v>63869</v>
      </c>
      <c r="L15" s="219"/>
      <c r="M15" s="219"/>
      <c r="N15" s="219"/>
      <c r="O15" s="219"/>
    </row>
    <row r="16" spans="1:15" ht="10.5" customHeight="1" thickTop="1">
      <c r="A16" s="195"/>
      <c r="B16" s="195"/>
      <c r="C16" s="242"/>
      <c r="D16" s="242"/>
      <c r="E16" s="242"/>
      <c r="F16" s="242"/>
      <c r="G16" s="230"/>
      <c r="H16" s="230"/>
      <c r="I16" s="230"/>
      <c r="J16" s="230"/>
      <c r="L16" s="219"/>
      <c r="M16" s="219"/>
      <c r="N16" s="219"/>
      <c r="O16" s="219"/>
    </row>
    <row r="17" spans="1:15" ht="25.5" customHeight="1">
      <c r="A17" s="311" t="s">
        <v>111</v>
      </c>
      <c r="B17" s="311"/>
      <c r="C17" s="311"/>
      <c r="D17" s="311"/>
      <c r="E17" s="311"/>
      <c r="F17" s="311"/>
      <c r="G17" s="230"/>
      <c r="H17" s="230"/>
      <c r="I17" s="230"/>
      <c r="J17" s="230"/>
      <c r="L17" s="219"/>
      <c r="M17" s="219"/>
      <c r="N17" s="219"/>
      <c r="O17" s="219"/>
    </row>
    <row r="18" spans="1:15" ht="16.5" customHeight="1">
      <c r="A18" s="197"/>
      <c r="B18" s="243"/>
      <c r="C18" s="312" t="s">
        <v>95</v>
      </c>
      <c r="D18" s="312"/>
      <c r="E18" s="312"/>
      <c r="F18" s="312"/>
      <c r="G18" s="242"/>
      <c r="H18" s="312" t="s">
        <v>94</v>
      </c>
      <c r="I18" s="312"/>
      <c r="J18" s="312"/>
      <c r="K18" s="312"/>
      <c r="L18" s="219"/>
      <c r="M18" s="219"/>
      <c r="N18" s="219"/>
      <c r="O18" s="219"/>
    </row>
    <row r="19" spans="1:15" s="247" customFormat="1" ht="21.75" customHeight="1">
      <c r="A19" s="244"/>
      <c r="B19" s="245"/>
      <c r="C19" s="198" t="str">
        <f>C7</f>
        <v>1395/12/30</v>
      </c>
      <c r="D19" s="199"/>
      <c r="E19" s="199"/>
      <c r="F19" s="198" t="str">
        <f>F7</f>
        <v>1394/12/29</v>
      </c>
      <c r="G19" s="246"/>
      <c r="H19" s="234" t="str">
        <f>H7</f>
        <v>1395/12/30</v>
      </c>
      <c r="I19" s="234"/>
      <c r="J19" s="199"/>
      <c r="K19" s="198" t="str">
        <f>K7</f>
        <v>1394/12/29</v>
      </c>
    </row>
    <row r="20" spans="1:15" ht="19.5" customHeight="1">
      <c r="A20" s="197"/>
      <c r="B20" s="230"/>
      <c r="C20" s="235" t="str">
        <f>'[1]پیش فرض ها'!$B$11</f>
        <v>ریال</v>
      </c>
      <c r="D20" s="236"/>
      <c r="E20" s="236"/>
      <c r="F20" s="235" t="str">
        <f>'[1]پیش فرض ها'!$B$11</f>
        <v>ریال</v>
      </c>
      <c r="G20" s="230"/>
      <c r="H20" s="235" t="str">
        <f>'[1]پیش فرض ها'!$B$11</f>
        <v>ریال</v>
      </c>
      <c r="I20" s="236"/>
      <c r="J20" s="236"/>
      <c r="K20" s="235" t="str">
        <f>'[1]پیش فرض ها'!$B$11</f>
        <v>ریال</v>
      </c>
      <c r="L20" s="219"/>
      <c r="M20" s="219"/>
      <c r="N20" s="219"/>
      <c r="O20" s="219"/>
    </row>
    <row r="21" spans="1:15" ht="26.25" customHeight="1">
      <c r="A21" s="237" t="str">
        <f>'[2]26-2و3-26'!B16</f>
        <v>حقوق و دستمزد کارکنان</v>
      </c>
      <c r="B21" s="230"/>
      <c r="C21" s="248">
        <v>13053</v>
      </c>
      <c r="D21" s="248"/>
      <c r="E21" s="248"/>
      <c r="F21" s="248">
        <v>11555</v>
      </c>
      <c r="G21" s="249"/>
      <c r="H21" s="250">
        <v>9640</v>
      </c>
      <c r="I21" s="250"/>
      <c r="J21" s="250"/>
      <c r="K21" s="250">
        <v>9451</v>
      </c>
      <c r="L21" s="219"/>
      <c r="M21" s="219"/>
      <c r="N21" s="219"/>
      <c r="O21" s="219"/>
    </row>
    <row r="22" spans="1:15" ht="26.25" customHeight="1">
      <c r="A22" s="237" t="str">
        <f>'[2]26-2و3-26'!B17</f>
        <v>اضافه کاری ونوبت کاری وفوق العاده ها</v>
      </c>
      <c r="B22" s="230"/>
      <c r="C22" s="248">
        <v>9041</v>
      </c>
      <c r="D22" s="248"/>
      <c r="E22" s="248"/>
      <c r="F22" s="248">
        <v>12301</v>
      </c>
      <c r="G22" s="249"/>
      <c r="H22" s="250">
        <v>8106</v>
      </c>
      <c r="I22" s="250"/>
      <c r="J22" s="250"/>
      <c r="K22" s="250">
        <v>7947</v>
      </c>
      <c r="L22" s="219"/>
      <c r="M22" s="219"/>
      <c r="N22" s="219"/>
      <c r="O22" s="219"/>
    </row>
    <row r="23" spans="1:15" ht="26.25" customHeight="1">
      <c r="A23" s="237" t="str">
        <f>'[2]26-2و3-26'!B18</f>
        <v>بیمه سهم کارفرما</v>
      </c>
      <c r="B23" s="230"/>
      <c r="C23" s="248">
        <v>5354</v>
      </c>
      <c r="D23" s="248"/>
      <c r="E23" s="248"/>
      <c r="F23" s="248">
        <v>6686</v>
      </c>
      <c r="G23" s="249"/>
      <c r="H23" s="250">
        <v>4394</v>
      </c>
      <c r="I23" s="250"/>
      <c r="J23" s="250"/>
      <c r="K23" s="250">
        <v>4308</v>
      </c>
      <c r="L23" s="219"/>
      <c r="M23" s="219"/>
      <c r="N23" s="219"/>
      <c r="O23" s="219"/>
    </row>
    <row r="24" spans="1:15" ht="26.25" customHeight="1">
      <c r="A24" s="237" t="str">
        <f>'[2]26-2و3-26'!B19</f>
        <v>مسکن، اولاد، خواربار و کمکهای غیر نقدی</v>
      </c>
      <c r="B24" s="230"/>
      <c r="C24" s="248">
        <v>2548</v>
      </c>
      <c r="D24" s="248"/>
      <c r="E24" s="248"/>
      <c r="F24" s="248">
        <v>2560</v>
      </c>
      <c r="G24" s="249"/>
      <c r="H24" s="250">
        <v>2346</v>
      </c>
      <c r="I24" s="250"/>
      <c r="J24" s="250"/>
      <c r="K24" s="250">
        <v>2300</v>
      </c>
      <c r="L24" s="219"/>
      <c r="M24" s="219"/>
      <c r="N24" s="219"/>
      <c r="O24" s="219"/>
    </row>
    <row r="25" spans="1:15" ht="26.25" customHeight="1">
      <c r="A25" s="237" t="s">
        <v>110</v>
      </c>
      <c r="B25" s="230"/>
      <c r="C25" s="248">
        <v>15853</v>
      </c>
      <c r="D25" s="248"/>
      <c r="E25" s="248"/>
      <c r="F25" s="248">
        <v>20888</v>
      </c>
      <c r="G25" s="249"/>
      <c r="H25" s="250">
        <v>13967</v>
      </c>
      <c r="I25" s="250"/>
      <c r="J25" s="250"/>
      <c r="K25" s="250">
        <v>13693</v>
      </c>
      <c r="L25" s="219"/>
      <c r="M25" s="219"/>
      <c r="N25" s="219"/>
      <c r="O25" s="219"/>
    </row>
    <row r="26" spans="1:15" ht="26.25" customHeight="1">
      <c r="A26" s="237" t="str">
        <f>'[2]26-2و3-26'!B22</f>
        <v>سایر هزینه های پرسنلی</v>
      </c>
      <c r="B26" s="230"/>
      <c r="C26" s="248">
        <v>15721</v>
      </c>
      <c r="D26" s="248"/>
      <c r="E26" s="248"/>
      <c r="F26" s="248">
        <v>14925</v>
      </c>
      <c r="G26" s="249"/>
      <c r="H26" s="250">
        <v>9996</v>
      </c>
      <c r="I26" s="250"/>
      <c r="J26" s="250"/>
      <c r="K26" s="250">
        <v>9800</v>
      </c>
      <c r="L26" s="219"/>
      <c r="M26" s="219"/>
      <c r="N26" s="219"/>
      <c r="O26" s="219"/>
    </row>
    <row r="27" spans="1:15" ht="26.25" customHeight="1">
      <c r="A27" s="237" t="str">
        <f>'[2]26-2و3-26'!B24</f>
        <v>مواد غیر مستقیم مصرفی</v>
      </c>
      <c r="B27" s="230"/>
      <c r="C27" s="248">
        <v>23226</v>
      </c>
      <c r="D27" s="248"/>
      <c r="E27" s="248"/>
      <c r="F27" s="248">
        <v>24067</v>
      </c>
      <c r="G27" s="249"/>
      <c r="H27" s="250">
        <v>22248</v>
      </c>
      <c r="I27" s="250"/>
      <c r="J27" s="250"/>
      <c r="K27" s="250">
        <v>21812</v>
      </c>
      <c r="L27" s="219"/>
      <c r="N27" s="219"/>
      <c r="O27" s="219"/>
    </row>
    <row r="28" spans="1:15" ht="26.25" customHeight="1">
      <c r="A28" s="237" t="str">
        <f>'[2]26-2و3-26'!B25</f>
        <v xml:space="preserve">استهلاک دارائی ثابت </v>
      </c>
      <c r="B28" s="230"/>
      <c r="C28" s="248">
        <v>25407</v>
      </c>
      <c r="D28" s="248"/>
      <c r="E28" s="248"/>
      <c r="F28" s="248">
        <v>21714</v>
      </c>
      <c r="G28" s="249"/>
      <c r="H28" s="250">
        <v>19298</v>
      </c>
      <c r="I28" s="250"/>
      <c r="J28" s="250"/>
      <c r="K28" s="250">
        <v>19298</v>
      </c>
      <c r="L28" s="219"/>
      <c r="M28" s="219"/>
      <c r="N28" s="219"/>
      <c r="O28" s="219"/>
    </row>
    <row r="29" spans="1:15" ht="26.25" customHeight="1">
      <c r="A29" s="237" t="str">
        <f>'[2]26-2و3-26'!B26</f>
        <v>تعمیرات و نگهداری</v>
      </c>
      <c r="B29" s="230"/>
      <c r="C29" s="248">
        <v>3953</v>
      </c>
      <c r="D29" s="248"/>
      <c r="E29" s="248"/>
      <c r="F29" s="248">
        <v>4557</v>
      </c>
      <c r="G29" s="249"/>
      <c r="H29" s="250">
        <v>2722</v>
      </c>
      <c r="I29" s="250"/>
      <c r="J29" s="250"/>
      <c r="K29" s="250">
        <v>2669</v>
      </c>
      <c r="L29" s="219"/>
      <c r="M29" s="219"/>
      <c r="N29" s="219"/>
      <c r="O29" s="219"/>
    </row>
    <row r="30" spans="1:15" ht="26.25" customHeight="1">
      <c r="A30" s="237" t="str">
        <f>'[2]26-2و3-26'!B28</f>
        <v>آب، برق، سوخت و مخابرات</v>
      </c>
      <c r="B30" s="230"/>
      <c r="C30" s="248">
        <v>4563</v>
      </c>
      <c r="D30" s="248"/>
      <c r="E30" s="248"/>
      <c r="F30" s="248">
        <v>3643</v>
      </c>
      <c r="G30" s="249"/>
      <c r="H30" s="250">
        <v>2498</v>
      </c>
      <c r="I30" s="250"/>
      <c r="J30" s="250"/>
      <c r="K30" s="250">
        <v>2449</v>
      </c>
      <c r="L30" s="219"/>
      <c r="M30" s="219"/>
      <c r="N30" s="219"/>
      <c r="O30" s="219"/>
    </row>
    <row r="31" spans="1:15" ht="26.25" customHeight="1">
      <c r="A31" s="237" t="str">
        <f>'[2]26-2و3-26'!B31</f>
        <v>سایر</v>
      </c>
      <c r="B31" s="230"/>
      <c r="C31" s="248">
        <v>7471</v>
      </c>
      <c r="D31" s="248"/>
      <c r="E31" s="248"/>
      <c r="F31" s="248">
        <v>5338</v>
      </c>
      <c r="G31" s="249"/>
      <c r="H31" s="250">
        <v>4042</v>
      </c>
      <c r="I31" s="250"/>
      <c r="J31" s="250"/>
      <c r="K31" s="250">
        <v>3963</v>
      </c>
      <c r="L31" s="219"/>
      <c r="M31" s="219"/>
      <c r="N31" s="219"/>
      <c r="O31" s="219"/>
    </row>
    <row r="32" spans="1:15" ht="28.5" customHeight="1" thickBot="1">
      <c r="A32" s="219" t="s">
        <v>22</v>
      </c>
      <c r="B32" s="230"/>
      <c r="C32" s="251">
        <f>SUM(C21:C31)</f>
        <v>126190</v>
      </c>
      <c r="D32" s="252"/>
      <c r="E32" s="252"/>
      <c r="F32" s="251">
        <f>SUM(F21:F31)</f>
        <v>128234</v>
      </c>
      <c r="G32" s="242"/>
      <c r="H32" s="251">
        <f>SUM(H21:H31)+1</f>
        <v>99258</v>
      </c>
      <c r="I32" s="252"/>
      <c r="J32" s="252"/>
      <c r="K32" s="251">
        <f>SUM(K21:K31)</f>
        <v>97690</v>
      </c>
      <c r="L32" s="219"/>
      <c r="M32" s="219"/>
      <c r="N32" s="219"/>
      <c r="O32" s="219"/>
    </row>
    <row r="33" spans="1:15" ht="25.5" customHeight="1" thickTop="1">
      <c r="A33" s="253"/>
      <c r="L33" s="219"/>
      <c r="M33" s="219"/>
      <c r="N33" s="219"/>
      <c r="O33" s="219"/>
    </row>
    <row r="34" spans="1:15" ht="24" customHeight="1">
      <c r="A34" s="313">
        <v>29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254"/>
      <c r="N34" s="254"/>
      <c r="O34" s="254"/>
    </row>
    <row r="36" spans="1:15">
      <c r="B36" s="219"/>
      <c r="N36" s="231"/>
    </row>
    <row r="37" spans="1:15">
      <c r="B37" s="219"/>
      <c r="N37" s="231"/>
    </row>
    <row r="38" spans="1:15">
      <c r="B38" s="219"/>
      <c r="N38" s="231"/>
    </row>
    <row r="39" spans="1:15">
      <c r="B39" s="219"/>
      <c r="N39" s="231"/>
    </row>
    <row r="40" spans="1:15">
      <c r="B40" s="219"/>
      <c r="N40" s="231"/>
    </row>
    <row r="41" spans="1:15">
      <c r="B41" s="219"/>
      <c r="N41" s="231"/>
    </row>
    <row r="42" spans="1:15">
      <c r="B42" s="219"/>
      <c r="N42" s="231"/>
    </row>
    <row r="43" spans="1:15">
      <c r="B43" s="219"/>
      <c r="N43" s="231"/>
    </row>
    <row r="44" spans="1:15">
      <c r="B44" s="219"/>
      <c r="N44" s="231"/>
    </row>
  </sheetData>
  <mergeCells count="10">
    <mergeCell ref="A17:F17"/>
    <mergeCell ref="C18:F18"/>
    <mergeCell ref="H18:K18"/>
    <mergeCell ref="A34:L34"/>
    <mergeCell ref="A1:L1"/>
    <mergeCell ref="A2:L2"/>
    <mergeCell ref="A3:L3"/>
    <mergeCell ref="A5:F5"/>
    <mergeCell ref="C6:F6"/>
    <mergeCell ref="H6:K6"/>
  </mergeCells>
  <printOptions horizontalCentered="1"/>
  <pageMargins left="0" right="0.39370078740157483" top="0.39370078740157483" bottom="0" header="0" footer="0"/>
  <pageSetup paperSize="9" scale="6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2"/>
  <sheetViews>
    <sheetView rightToLeft="1" view="pageBreakPreview" topLeftCell="B19" zoomScaleNormal="70" zoomScaleSheetLayoutView="100" workbookViewId="0">
      <selection activeCell="J8" sqref="J8"/>
    </sheetView>
  </sheetViews>
  <sheetFormatPr defaultColWidth="21.42578125" defaultRowHeight="19.5"/>
  <cols>
    <col min="1" max="1" width="2.7109375" style="257" customWidth="1"/>
    <col min="2" max="2" width="45.5703125" style="257" customWidth="1"/>
    <col min="3" max="3" width="8.28515625" style="257" customWidth="1"/>
    <col min="4" max="4" width="1.42578125" style="257" customWidth="1"/>
    <col min="5" max="5" width="28.140625" style="190" customWidth="1"/>
    <col min="6" max="7" width="2.28515625" style="190" customWidth="1"/>
    <col min="8" max="8" width="19.5703125" style="190" bestFit="1" customWidth="1"/>
    <col min="9" max="9" width="2.28515625" style="190" customWidth="1"/>
    <col min="10" max="10" width="18.5703125" style="190" bestFit="1" customWidth="1"/>
    <col min="11" max="12" width="2.28515625" style="190" customWidth="1"/>
    <col min="13" max="13" width="18.5703125" style="190" bestFit="1" customWidth="1"/>
    <col min="14" max="14" width="2.28515625" style="190" customWidth="1"/>
    <col min="15" max="15" width="18.28515625" style="190" customWidth="1"/>
    <col min="16" max="16" width="2.28515625" style="190" customWidth="1"/>
    <col min="17" max="17" width="18.28515625" style="190" customWidth="1"/>
    <col min="18" max="16384" width="21.42578125" style="257"/>
  </cols>
  <sheetData>
    <row r="1" spans="1:17" s="256" customFormat="1" ht="21" customHeight="1">
      <c r="A1" s="290" t="str">
        <f>'دستمزد وسربارمستقيم '!A1:L1</f>
        <v xml:space="preserve">شركت رادياتور ايران سهامي عام 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55"/>
      <c r="P1" s="255"/>
      <c r="Q1" s="255"/>
    </row>
    <row r="2" spans="1:17" s="256" customFormat="1" ht="21" customHeight="1">
      <c r="A2" s="290" t="str">
        <f>'دستمزد وسربارمستقيم '!A2:L2</f>
        <v xml:space="preserve">يادداشتهاي توضيحي صورتهاي مالي آتي تلفيقي 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55"/>
      <c r="P2" s="255"/>
      <c r="Q2" s="255"/>
    </row>
    <row r="3" spans="1:17" s="256" customFormat="1" ht="21" customHeight="1">
      <c r="A3" s="290" t="str">
        <f>'دستمزد وسربارمستقيم '!A3:L3</f>
        <v>سال منهتي به 1395/12/30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55"/>
      <c r="P3" s="255"/>
      <c r="Q3" s="255"/>
    </row>
    <row r="4" spans="1:17" ht="26.25" customHeight="1">
      <c r="B4" s="217" t="s">
        <v>112</v>
      </c>
      <c r="C4" s="215"/>
      <c r="D4" s="215"/>
      <c r="H4" s="263"/>
      <c r="J4" s="263"/>
      <c r="K4" s="263"/>
      <c r="L4" s="263"/>
      <c r="M4" s="263"/>
      <c r="N4" s="263"/>
      <c r="O4" s="263"/>
      <c r="P4" s="263"/>
      <c r="Q4" s="263"/>
    </row>
    <row r="5" spans="1:17" ht="26.25" customHeight="1">
      <c r="B5" s="317" t="s">
        <v>113</v>
      </c>
      <c r="C5" s="317"/>
      <c r="D5" s="317"/>
      <c r="E5" s="317"/>
      <c r="F5" s="213"/>
      <c r="G5" s="213"/>
      <c r="H5" s="213"/>
      <c r="I5" s="213"/>
      <c r="J5" s="213"/>
      <c r="K5" s="213"/>
      <c r="L5" s="213"/>
      <c r="M5" s="213"/>
      <c r="N5" s="194"/>
      <c r="P5" s="194"/>
    </row>
    <row r="6" spans="1:17" ht="26.25" customHeight="1">
      <c r="B6" s="264"/>
      <c r="C6" s="215"/>
      <c r="D6" s="215"/>
      <c r="E6" s="318" t="s">
        <v>95</v>
      </c>
      <c r="F6" s="318"/>
      <c r="G6" s="318"/>
      <c r="H6" s="318"/>
      <c r="I6" s="259"/>
      <c r="J6" s="319" t="s">
        <v>94</v>
      </c>
      <c r="K6" s="319"/>
      <c r="L6" s="319"/>
      <c r="M6" s="319"/>
      <c r="N6" s="257"/>
      <c r="O6" s="257"/>
      <c r="P6" s="257"/>
      <c r="Q6" s="257"/>
    </row>
    <row r="7" spans="1:17" s="247" customFormat="1" ht="26.25" customHeight="1">
      <c r="B7" s="244"/>
      <c r="C7" s="276"/>
      <c r="D7" s="258"/>
      <c r="E7" s="198" t="s">
        <v>128</v>
      </c>
      <c r="F7" s="199"/>
      <c r="G7" s="199"/>
      <c r="H7" s="198" t="s">
        <v>66</v>
      </c>
      <c r="I7" s="201"/>
      <c r="J7" s="198" t="s">
        <v>128</v>
      </c>
      <c r="K7" s="199"/>
      <c r="L7" s="199"/>
      <c r="M7" s="260" t="s">
        <v>66</v>
      </c>
    </row>
    <row r="8" spans="1:17" ht="26.25" customHeight="1">
      <c r="B8" s="265"/>
      <c r="C8" s="277"/>
      <c r="D8" s="266"/>
      <c r="E8" s="203" t="str">
        <f>'[1]پیش فرض ها'!$B$11</f>
        <v>ریال</v>
      </c>
      <c r="F8" s="204"/>
      <c r="G8" s="204"/>
      <c r="H8" s="203" t="str">
        <f>'[1]پیش فرض ها'!$B$11</f>
        <v>ریال</v>
      </c>
      <c r="J8" s="203" t="str">
        <f>'[1]پیش فرض ها'!$B$11</f>
        <v>ریال</v>
      </c>
      <c r="K8" s="204"/>
      <c r="L8" s="204"/>
      <c r="M8" s="203" t="str">
        <f>'[1]پیش فرض ها'!$B$11</f>
        <v>ریال</v>
      </c>
      <c r="N8" s="257"/>
      <c r="O8" s="257"/>
      <c r="P8" s="257"/>
      <c r="Q8" s="257"/>
    </row>
    <row r="9" spans="1:17" ht="26.25" customHeight="1">
      <c r="B9" s="267" t="str">
        <f>'[2]27و28'!$B$12</f>
        <v>حقوق و دستمزد کارکنان</v>
      </c>
      <c r="C9" s="268"/>
      <c r="D9" s="264"/>
      <c r="E9" s="207">
        <v>38772.1</v>
      </c>
      <c r="F9" s="207"/>
      <c r="G9" s="207"/>
      <c r="H9" s="207">
        <v>35205</v>
      </c>
      <c r="I9" s="207"/>
      <c r="J9" s="207">
        <f>J29</f>
        <v>24985</v>
      </c>
      <c r="K9" s="207"/>
      <c r="L9" s="207"/>
      <c r="M9" s="207">
        <v>24495</v>
      </c>
      <c r="N9" s="257"/>
      <c r="O9" s="257"/>
      <c r="P9" s="257"/>
      <c r="Q9" s="257"/>
    </row>
    <row r="10" spans="1:17" ht="26.25" customHeight="1">
      <c r="B10" s="267" t="s">
        <v>114</v>
      </c>
      <c r="C10" s="270"/>
      <c r="D10" s="264"/>
      <c r="E10" s="207">
        <v>3521</v>
      </c>
      <c r="F10" s="207"/>
      <c r="G10" s="207"/>
      <c r="H10" s="207">
        <v>7713</v>
      </c>
      <c r="I10" s="207"/>
      <c r="J10" s="207">
        <v>9027</v>
      </c>
      <c r="K10" s="207"/>
      <c r="L10" s="207"/>
      <c r="M10" s="207">
        <v>8850</v>
      </c>
      <c r="N10" s="257"/>
      <c r="O10" s="257"/>
      <c r="P10" s="257"/>
      <c r="Q10" s="257"/>
    </row>
    <row r="11" spans="1:17" ht="26.25" customHeight="1">
      <c r="B11" s="267" t="str">
        <f>'[2]27و28'!B22</f>
        <v>هزینه هاي گارانتی</v>
      </c>
      <c r="C11" s="269"/>
      <c r="D11" s="264"/>
      <c r="E11" s="207">
        <v>16038</v>
      </c>
      <c r="F11" s="207"/>
      <c r="G11" s="207"/>
      <c r="H11" s="207">
        <v>15038</v>
      </c>
      <c r="I11" s="207"/>
      <c r="J11" s="207">
        <v>15038</v>
      </c>
      <c r="K11" s="207"/>
      <c r="L11" s="207"/>
      <c r="M11" s="207">
        <v>15038</v>
      </c>
      <c r="N11" s="257"/>
      <c r="O11" s="257"/>
      <c r="P11" s="257"/>
      <c r="Q11" s="257"/>
    </row>
    <row r="12" spans="1:17" ht="26.25" customHeight="1">
      <c r="B12" s="267" t="str">
        <f>'[2]27و28'!B24</f>
        <v>استهلاک داراییهای ثابت</v>
      </c>
      <c r="C12" s="271"/>
      <c r="D12" s="264"/>
      <c r="E12" s="207">
        <v>8429</v>
      </c>
      <c r="F12" s="207"/>
      <c r="G12" s="207"/>
      <c r="H12" s="207">
        <v>1500</v>
      </c>
      <c r="I12" s="207"/>
      <c r="J12" s="207">
        <v>800</v>
      </c>
      <c r="K12" s="207"/>
      <c r="L12" s="207"/>
      <c r="M12" s="207">
        <v>800</v>
      </c>
      <c r="N12" s="257"/>
      <c r="O12" s="257"/>
      <c r="P12" s="257"/>
      <c r="Q12" s="257"/>
    </row>
    <row r="13" spans="1:17" ht="26.25" customHeight="1">
      <c r="B13" s="267" t="str">
        <f>'[2]27و28'!B25</f>
        <v>تعمیرونگهداری</v>
      </c>
      <c r="C13" s="269"/>
      <c r="D13" s="264"/>
      <c r="E13" s="207">
        <v>1973.9</v>
      </c>
      <c r="F13" s="207"/>
      <c r="G13" s="207"/>
      <c r="H13" s="207">
        <v>1616</v>
      </c>
      <c r="I13" s="207"/>
      <c r="J13" s="207">
        <v>1234</v>
      </c>
      <c r="K13" s="207"/>
      <c r="L13" s="207"/>
      <c r="M13" s="207">
        <v>1210</v>
      </c>
      <c r="N13" s="257"/>
      <c r="O13" s="257"/>
      <c r="P13" s="257"/>
      <c r="Q13" s="257"/>
    </row>
    <row r="14" spans="1:17" ht="26.25" customHeight="1">
      <c r="B14" s="267" t="str">
        <f>'[2]27و28'!B26</f>
        <v>خدمات اداری و مالی حسابرسی</v>
      </c>
      <c r="C14" s="269"/>
      <c r="D14" s="264"/>
      <c r="E14" s="207">
        <v>4232.8</v>
      </c>
      <c r="F14" s="207"/>
      <c r="G14" s="207"/>
      <c r="H14" s="207">
        <v>5100</v>
      </c>
      <c r="I14" s="207"/>
      <c r="J14" s="207">
        <v>3366</v>
      </c>
      <c r="K14" s="207"/>
      <c r="L14" s="207"/>
      <c r="M14" s="207">
        <v>3300</v>
      </c>
      <c r="N14" s="257"/>
      <c r="O14" s="257"/>
      <c r="P14" s="257"/>
      <c r="Q14" s="257"/>
    </row>
    <row r="15" spans="1:17" ht="26.25" customHeight="1">
      <c r="B15" s="267" t="str">
        <f>'[2]27و28'!B29</f>
        <v>ملزومات اداری</v>
      </c>
      <c r="C15" s="269"/>
      <c r="D15" s="264"/>
      <c r="E15" s="207">
        <v>2907</v>
      </c>
      <c r="F15" s="207"/>
      <c r="G15" s="207"/>
      <c r="H15" s="207">
        <v>3500</v>
      </c>
      <c r="I15" s="207"/>
      <c r="J15" s="207">
        <v>2907</v>
      </c>
      <c r="K15" s="207"/>
      <c r="L15" s="207"/>
      <c r="M15" s="207">
        <v>2850</v>
      </c>
      <c r="N15" s="257"/>
      <c r="O15" s="257"/>
      <c r="P15" s="257"/>
      <c r="Q15" s="257"/>
    </row>
    <row r="16" spans="1:17" ht="26.25" customHeight="1">
      <c r="B16" s="267" t="str">
        <f>'[2]27و28'!B30</f>
        <v>حمل ونقل</v>
      </c>
      <c r="C16" s="269"/>
      <c r="D16" s="264"/>
      <c r="E16" s="207">
        <v>10306</v>
      </c>
      <c r="F16" s="207"/>
      <c r="G16" s="207"/>
      <c r="H16" s="207">
        <f>8888+1898</f>
        <v>10786</v>
      </c>
      <c r="I16" s="207"/>
      <c r="J16" s="207">
        <v>10306</v>
      </c>
      <c r="K16" s="207"/>
      <c r="L16" s="207"/>
      <c r="M16" s="207">
        <v>9900</v>
      </c>
      <c r="N16" s="257"/>
      <c r="O16" s="257"/>
      <c r="P16" s="257"/>
      <c r="Q16" s="257"/>
    </row>
    <row r="17" spans="2:17" ht="26.25" customHeight="1">
      <c r="B17" s="267" t="str">
        <f>'[2]27و28'!B31</f>
        <v>سایر</v>
      </c>
      <c r="C17" s="269"/>
      <c r="D17" s="264"/>
      <c r="E17" s="207">
        <v>18625.400000000001</v>
      </c>
      <c r="F17" s="207"/>
      <c r="G17" s="207"/>
      <c r="H17" s="207">
        <v>24885</v>
      </c>
      <c r="I17" s="207"/>
      <c r="J17" s="207">
        <v>11402</v>
      </c>
      <c r="K17" s="207"/>
      <c r="L17" s="207"/>
      <c r="M17" s="207">
        <v>11382</v>
      </c>
      <c r="N17" s="257"/>
      <c r="O17" s="257"/>
      <c r="P17" s="257"/>
      <c r="Q17" s="257"/>
    </row>
    <row r="18" spans="2:17" ht="36" customHeight="1" thickBot="1">
      <c r="B18" s="270"/>
      <c r="D18" s="264"/>
      <c r="E18" s="261">
        <f>SUM(E9:E17)</f>
        <v>104805.20000000001</v>
      </c>
      <c r="F18" s="262"/>
      <c r="G18" s="262"/>
      <c r="H18" s="261">
        <f>SUM(H9:H17)</f>
        <v>105343</v>
      </c>
      <c r="I18" s="262"/>
      <c r="J18" s="261">
        <f>SUM(J9:J17)</f>
        <v>79065</v>
      </c>
      <c r="K18" s="262"/>
      <c r="L18" s="262"/>
      <c r="M18" s="261">
        <f>SUM(M9:M17)</f>
        <v>77825</v>
      </c>
      <c r="N18" s="257"/>
      <c r="O18" s="257"/>
      <c r="P18" s="257"/>
      <c r="Q18" s="257"/>
    </row>
    <row r="19" spans="2:17" ht="26.25" customHeight="1" thickTop="1">
      <c r="B19" s="215"/>
      <c r="D19" s="264"/>
      <c r="E19" s="204"/>
      <c r="F19" s="204"/>
      <c r="G19" s="204"/>
      <c r="H19" s="204"/>
      <c r="I19" s="263"/>
      <c r="J19" s="263"/>
      <c r="K19" s="263"/>
      <c r="L19" s="263"/>
      <c r="M19" s="204"/>
      <c r="N19" s="257"/>
      <c r="O19" s="257"/>
      <c r="P19" s="257"/>
      <c r="Q19" s="257"/>
    </row>
    <row r="20" spans="2:17" ht="26.25" customHeight="1">
      <c r="B20" s="320" t="s">
        <v>115</v>
      </c>
      <c r="C20" s="320"/>
      <c r="D20" s="320"/>
      <c r="E20" s="320"/>
      <c r="F20" s="320"/>
      <c r="G20" s="320"/>
      <c r="H20" s="320"/>
      <c r="I20" s="320"/>
      <c r="J20" s="320"/>
      <c r="K20" s="263"/>
      <c r="L20" s="263"/>
      <c r="M20" s="263"/>
      <c r="N20" s="263"/>
      <c r="O20" s="204"/>
      <c r="P20" s="263"/>
      <c r="Q20" s="204"/>
    </row>
    <row r="21" spans="2:17" ht="26.25" customHeight="1">
      <c r="B21" s="215"/>
      <c r="D21" s="264"/>
      <c r="E21" s="318" t="s">
        <v>95</v>
      </c>
      <c r="F21" s="318"/>
      <c r="G21" s="318"/>
      <c r="H21" s="318"/>
      <c r="I21" s="263"/>
      <c r="J21" s="319" t="s">
        <v>94</v>
      </c>
      <c r="K21" s="319"/>
      <c r="L21" s="319"/>
      <c r="M21" s="319"/>
      <c r="N21" s="257"/>
      <c r="O21" s="257"/>
      <c r="P21" s="257"/>
      <c r="Q21" s="257"/>
    </row>
    <row r="22" spans="2:17" ht="26.25" customHeight="1">
      <c r="B22" s="215"/>
      <c r="D22" s="264"/>
      <c r="E22" s="198" t="str">
        <f>E7</f>
        <v>1395/12/30</v>
      </c>
      <c r="F22" s="199"/>
      <c r="G22" s="199"/>
      <c r="H22" s="260" t="str">
        <f>H7</f>
        <v>1394/12/29</v>
      </c>
      <c r="I22" s="272"/>
      <c r="J22" s="198" t="str">
        <f>J7</f>
        <v>1395/12/30</v>
      </c>
      <c r="K22" s="199"/>
      <c r="L22" s="199"/>
      <c r="M22" s="260" t="str">
        <f>M7</f>
        <v>1394/12/29</v>
      </c>
      <c r="N22" s="257"/>
      <c r="O22" s="257"/>
      <c r="P22" s="257"/>
      <c r="Q22" s="257"/>
    </row>
    <row r="23" spans="2:17" ht="26.25" customHeight="1">
      <c r="B23" s="215"/>
      <c r="D23" s="264"/>
      <c r="E23" s="203" t="str">
        <f>'[1]پیش فرض ها'!$B$11</f>
        <v>ریال</v>
      </c>
      <c r="F23" s="204"/>
      <c r="G23" s="204"/>
      <c r="H23" s="203" t="str">
        <f>'[1]پیش فرض ها'!$B$11</f>
        <v>ریال</v>
      </c>
      <c r="I23" s="263"/>
      <c r="J23" s="203" t="str">
        <f>'[1]پیش فرض ها'!$B$11</f>
        <v>ریال</v>
      </c>
      <c r="K23" s="204"/>
      <c r="L23" s="204"/>
      <c r="M23" s="203" t="str">
        <f>'[1]پیش فرض ها'!$B$11</f>
        <v>ریال</v>
      </c>
      <c r="N23" s="257"/>
      <c r="O23" s="257"/>
      <c r="P23" s="257"/>
      <c r="Q23" s="257"/>
    </row>
    <row r="24" spans="2:17" ht="26.25" customHeight="1">
      <c r="B24" s="217" t="str">
        <f>'[2]27و28'!B12</f>
        <v>حقوق و دستمزد کارکنان</v>
      </c>
      <c r="D24" s="264"/>
      <c r="E24" s="207">
        <v>10689.519503436955</v>
      </c>
      <c r="F24" s="207"/>
      <c r="G24" s="207"/>
      <c r="H24" s="207">
        <v>9423</v>
      </c>
      <c r="I24" s="207"/>
      <c r="J24" s="207">
        <v>6027</v>
      </c>
      <c r="K24" s="207"/>
      <c r="L24" s="207"/>
      <c r="M24" s="207">
        <v>5909</v>
      </c>
      <c r="N24" s="257"/>
      <c r="O24" s="281"/>
      <c r="P24" s="257"/>
      <c r="Q24" s="257"/>
    </row>
    <row r="25" spans="2:17" ht="26.25" customHeight="1">
      <c r="B25" s="217" t="str">
        <f>'[2]27و28'!B13</f>
        <v xml:space="preserve">اضافه کاری </v>
      </c>
      <c r="D25" s="264"/>
      <c r="E25" s="207">
        <v>6686.1733559043805</v>
      </c>
      <c r="F25" s="207"/>
      <c r="G25" s="207"/>
      <c r="H25" s="207">
        <v>5651</v>
      </c>
      <c r="I25" s="207"/>
      <c r="J25" s="207">
        <v>4809</v>
      </c>
      <c r="K25" s="207"/>
      <c r="L25" s="207"/>
      <c r="M25" s="207">
        <v>4715</v>
      </c>
      <c r="N25" s="257"/>
      <c r="O25" s="281"/>
      <c r="P25" s="257"/>
      <c r="Q25" s="257"/>
    </row>
    <row r="26" spans="2:17" ht="26.25" customHeight="1">
      <c r="B26" s="217" t="s">
        <v>116</v>
      </c>
      <c r="D26" s="264"/>
      <c r="E26" s="207">
        <v>13893.147686467632</v>
      </c>
      <c r="F26" s="207"/>
      <c r="G26" s="207"/>
      <c r="H26" s="207">
        <v>13014</v>
      </c>
      <c r="I26" s="207"/>
      <c r="J26" s="207">
        <v>10972</v>
      </c>
      <c r="K26" s="207"/>
      <c r="L26" s="207"/>
      <c r="M26" s="207">
        <v>10757</v>
      </c>
      <c r="N26" s="257"/>
      <c r="O26" s="281"/>
      <c r="P26" s="257"/>
      <c r="Q26" s="257"/>
    </row>
    <row r="27" spans="2:17" ht="26.25" customHeight="1">
      <c r="B27" s="217" t="str">
        <f>'[2]27و28'!B16</f>
        <v>حق بیمه و صندوق کارآموزی سهم کارفرما</v>
      </c>
      <c r="D27" s="264"/>
      <c r="E27" s="207">
        <v>4027.8693957115011</v>
      </c>
      <c r="F27" s="207"/>
      <c r="G27" s="207"/>
      <c r="H27" s="207">
        <v>3394</v>
      </c>
      <c r="I27" s="207"/>
      <c r="J27" s="207">
        <v>2684</v>
      </c>
      <c r="K27" s="207"/>
      <c r="L27" s="207"/>
      <c r="M27" s="207">
        <v>2631</v>
      </c>
      <c r="N27" s="257"/>
      <c r="O27" s="281"/>
      <c r="P27" s="257"/>
      <c r="Q27" s="257"/>
    </row>
    <row r="28" spans="2:17" ht="26.25" customHeight="1">
      <c r="B28" s="217" t="str">
        <f>'[2]27و28'!B18</f>
        <v>سایر هزینه های پرسنلی</v>
      </c>
      <c r="D28" s="264"/>
      <c r="E28" s="207">
        <v>3475.3900584795319</v>
      </c>
      <c r="F28" s="207"/>
      <c r="G28" s="207"/>
      <c r="H28" s="207">
        <v>3723</v>
      </c>
      <c r="I28" s="207"/>
      <c r="J28" s="207">
        <v>493</v>
      </c>
      <c r="K28" s="207"/>
      <c r="L28" s="207"/>
      <c r="M28" s="207">
        <v>483</v>
      </c>
      <c r="N28" s="257"/>
      <c r="O28" s="281"/>
      <c r="P28" s="257"/>
      <c r="Q28" s="257"/>
    </row>
    <row r="29" spans="2:17" ht="31.5" customHeight="1" thickBot="1">
      <c r="B29" s="264"/>
      <c r="C29" s="220"/>
      <c r="D29" s="215"/>
      <c r="E29" s="261">
        <f>SUM(E24:E28)</f>
        <v>38772.100000000006</v>
      </c>
      <c r="F29" s="262"/>
      <c r="G29" s="262"/>
      <c r="H29" s="261">
        <f>SUM(H24:H28)</f>
        <v>35205</v>
      </c>
      <c r="I29" s="262"/>
      <c r="J29" s="261">
        <f>SUM(J24:J28)</f>
        <v>24985</v>
      </c>
      <c r="K29" s="262"/>
      <c r="L29" s="262"/>
      <c r="M29" s="261">
        <f>SUM(M24:M28)</f>
        <v>24495</v>
      </c>
      <c r="N29" s="257"/>
      <c r="O29" s="281"/>
      <c r="P29" s="257"/>
      <c r="Q29" s="257"/>
    </row>
    <row r="30" spans="2:17" ht="29.25" customHeight="1" thickTop="1">
      <c r="B30" s="273"/>
      <c r="C30" s="273"/>
      <c r="D30" s="273"/>
      <c r="E30" s="274"/>
      <c r="F30" s="274"/>
      <c r="G30" s="274"/>
      <c r="N30" s="257"/>
      <c r="O30" s="257"/>
      <c r="P30" s="257"/>
      <c r="Q30" s="257"/>
    </row>
    <row r="31" spans="2:17" ht="26.25" customHeight="1"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</row>
    <row r="32" spans="2:17" ht="21">
      <c r="B32" s="316">
        <v>30</v>
      </c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</row>
  </sheetData>
  <mergeCells count="13">
    <mergeCell ref="B32:N32"/>
    <mergeCell ref="A1:L1"/>
    <mergeCell ref="M1:N1"/>
    <mergeCell ref="A2:L2"/>
    <mergeCell ref="M2:N2"/>
    <mergeCell ref="A3:L3"/>
    <mergeCell ref="M3:N3"/>
    <mergeCell ref="B5:E5"/>
    <mergeCell ref="E6:H6"/>
    <mergeCell ref="J6:M6"/>
    <mergeCell ref="B20:J20"/>
    <mergeCell ref="E21:H21"/>
    <mergeCell ref="J21:M21"/>
  </mergeCells>
  <printOptions horizontalCentered="1"/>
  <pageMargins left="0" right="0.39370078740157483" top="0.59055118110236227" bottom="0.35433070866141736" header="0" footer="0"/>
  <pageSetup paperSize="9" scale="63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8"/>
  <sheetViews>
    <sheetView rightToLeft="1" topLeftCell="A28" zoomScaleSheetLayoutView="70" workbookViewId="0">
      <selection activeCell="G9" sqref="G9"/>
    </sheetView>
  </sheetViews>
  <sheetFormatPr defaultRowHeight="15.75"/>
  <cols>
    <col min="1" max="1" width="43.85546875" style="192" customWidth="1"/>
    <col min="2" max="2" width="18.5703125" style="191" bestFit="1" customWidth="1"/>
    <col min="3" max="4" width="2.28515625" style="191" customWidth="1"/>
    <col min="5" max="5" width="18.42578125" style="191" bestFit="1" customWidth="1"/>
    <col min="6" max="6" width="2.42578125" style="191" customWidth="1"/>
    <col min="7" max="7" width="18.7109375" style="191" bestFit="1" customWidth="1"/>
    <col min="8" max="9" width="2.42578125" style="191" customWidth="1"/>
    <col min="10" max="10" width="19.140625" style="191" bestFit="1" customWidth="1"/>
    <col min="11" max="11" width="1.42578125" style="191" customWidth="1"/>
    <col min="12" max="12" width="18.5703125" style="191" customWidth="1"/>
    <col min="13" max="13" width="1.42578125" style="191" customWidth="1"/>
    <col min="14" max="14" width="18.5703125" style="191" customWidth="1"/>
    <col min="15" max="16384" width="9.140625" style="192"/>
  </cols>
  <sheetData>
    <row r="1" spans="1:14" s="183" customFormat="1" ht="24.75" customHeight="1">
      <c r="A1" s="290" t="str">
        <f>'[1]پیش فرض ها'!$B$2</f>
        <v>شركت رادياتورايران (سهامي عام)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182"/>
      <c r="M1" s="182"/>
      <c r="N1" s="182"/>
    </row>
    <row r="2" spans="1:14" s="183" customFormat="1" ht="24.75" customHeight="1">
      <c r="A2" s="290" t="str">
        <f>'اداري عمومي '!A2:L2</f>
        <v xml:space="preserve">يادداشتهاي توضيحي صورتهاي مالي آتي تلفيقي 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182"/>
      <c r="M2" s="182"/>
      <c r="N2" s="182"/>
    </row>
    <row r="3" spans="1:14" s="183" customFormat="1" ht="24.75" customHeight="1">
      <c r="A3" s="290" t="str">
        <f>'اداري عمومي '!A3:L3</f>
        <v>سال منهتي به 1395/12/30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182"/>
      <c r="M3" s="182"/>
      <c r="N3" s="182"/>
    </row>
    <row r="4" spans="1:14" s="183" customFormat="1" ht="15">
      <c r="A4" s="184"/>
      <c r="B4" s="185"/>
      <c r="C4" s="185"/>
      <c r="D4" s="185"/>
      <c r="E4" s="186"/>
      <c r="F4" s="185"/>
      <c r="G4" s="186"/>
      <c r="H4" s="186"/>
      <c r="I4" s="186"/>
      <c r="J4" s="187"/>
      <c r="K4" s="187"/>
      <c r="L4" s="187"/>
      <c r="M4" s="187"/>
      <c r="N4" s="187"/>
    </row>
    <row r="5" spans="1:14" ht="29.25" customHeight="1">
      <c r="A5" s="188" t="s">
        <v>98</v>
      </c>
      <c r="B5" s="189"/>
      <c r="C5" s="189"/>
      <c r="D5" s="189"/>
      <c r="E5" s="190"/>
      <c r="F5" s="189"/>
      <c r="G5" s="190"/>
      <c r="H5" s="190"/>
      <c r="I5" s="190"/>
    </row>
    <row r="6" spans="1:14" ht="29.25" customHeight="1">
      <c r="A6" s="311" t="s">
        <v>99</v>
      </c>
      <c r="B6" s="311"/>
      <c r="C6" s="311"/>
      <c r="D6" s="311"/>
      <c r="E6" s="311"/>
      <c r="F6" s="311"/>
      <c r="G6" s="311"/>
      <c r="H6" s="193"/>
      <c r="I6" s="193"/>
      <c r="J6" s="193"/>
      <c r="K6" s="194"/>
      <c r="M6" s="194"/>
    </row>
    <row r="7" spans="1:14" ht="24.75" customHeight="1">
      <c r="A7" s="195"/>
      <c r="B7" s="321" t="s">
        <v>95</v>
      </c>
      <c r="C7" s="321"/>
      <c r="D7" s="321"/>
      <c r="E7" s="321"/>
      <c r="F7" s="196"/>
      <c r="G7" s="321" t="s">
        <v>94</v>
      </c>
      <c r="H7" s="321"/>
      <c r="I7" s="321"/>
      <c r="J7" s="321"/>
      <c r="K7" s="192"/>
      <c r="L7" s="192"/>
      <c r="M7" s="192"/>
      <c r="N7" s="192"/>
    </row>
    <row r="8" spans="1:14" ht="30" customHeight="1">
      <c r="A8" s="197"/>
      <c r="B8" s="198" t="s">
        <v>128</v>
      </c>
      <c r="C8" s="199"/>
      <c r="D8" s="199"/>
      <c r="E8" s="200" t="s">
        <v>66</v>
      </c>
      <c r="F8" s="201"/>
      <c r="G8" s="198" t="s">
        <v>128</v>
      </c>
      <c r="H8" s="199"/>
      <c r="I8" s="199"/>
      <c r="J8" s="200" t="s">
        <v>66</v>
      </c>
      <c r="K8" s="192"/>
      <c r="L8" s="192"/>
      <c r="M8" s="192"/>
      <c r="N8" s="192"/>
    </row>
    <row r="9" spans="1:14" ht="24" customHeight="1">
      <c r="A9" s="202"/>
      <c r="B9" s="203" t="str">
        <f>'[1]پیش فرض ها'!$B$11</f>
        <v>ریال</v>
      </c>
      <c r="C9" s="204"/>
      <c r="D9" s="204"/>
      <c r="E9" s="203" t="str">
        <f>'[1]پیش فرض ها'!$B$11</f>
        <v>ریال</v>
      </c>
      <c r="F9" s="190"/>
      <c r="G9" s="203" t="str">
        <f>'[1]پیش فرض ها'!$B$11</f>
        <v>ریال</v>
      </c>
      <c r="H9" s="204"/>
      <c r="I9" s="204"/>
      <c r="J9" s="203" t="str">
        <f>'[1]پیش فرض ها'!$B$11</f>
        <v>ریال</v>
      </c>
      <c r="K9" s="192"/>
      <c r="L9" s="192"/>
      <c r="M9" s="192"/>
      <c r="N9" s="192"/>
    </row>
    <row r="10" spans="1:14" s="210" customFormat="1" ht="36" customHeight="1">
      <c r="A10" s="205" t="s">
        <v>100</v>
      </c>
      <c r="B10" s="206">
        <v>5672</v>
      </c>
      <c r="C10" s="206"/>
      <c r="D10" s="206"/>
      <c r="E10" s="206">
        <v>4344</v>
      </c>
      <c r="F10" s="207"/>
      <c r="G10" s="208">
        <v>5181</v>
      </c>
      <c r="H10" s="209"/>
      <c r="I10" s="209"/>
      <c r="J10" s="208">
        <v>4698</v>
      </c>
    </row>
    <row r="11" spans="1:14" s="210" customFormat="1" ht="36" customHeight="1">
      <c r="A11" s="205" t="s">
        <v>101</v>
      </c>
      <c r="B11" s="206">
        <v>0</v>
      </c>
      <c r="C11" s="206"/>
      <c r="D11" s="206"/>
      <c r="E11" s="206">
        <v>0</v>
      </c>
      <c r="F11" s="207"/>
      <c r="G11" s="208">
        <v>0</v>
      </c>
      <c r="H11" s="209"/>
      <c r="I11" s="209"/>
      <c r="J11" s="208">
        <v>0</v>
      </c>
    </row>
    <row r="12" spans="1:14" s="210" customFormat="1" ht="36" customHeight="1">
      <c r="A12" s="205" t="s">
        <v>102</v>
      </c>
      <c r="B12" s="206">
        <v>2854</v>
      </c>
      <c r="C12" s="206"/>
      <c r="D12" s="206"/>
      <c r="E12" s="206">
        <v>8791</v>
      </c>
      <c r="F12" s="207"/>
      <c r="G12" s="208">
        <v>1444</v>
      </c>
      <c r="H12" s="209"/>
      <c r="I12" s="209"/>
      <c r="J12" s="208">
        <v>1000</v>
      </c>
    </row>
    <row r="13" spans="1:14" s="210" customFormat="1" ht="36" customHeight="1" thickBot="1">
      <c r="A13" s="193" t="s">
        <v>103</v>
      </c>
      <c r="B13" s="211">
        <f>SUM(B10:B12)</f>
        <v>8526</v>
      </c>
      <c r="C13" s="196"/>
      <c r="D13" s="196"/>
      <c r="E13" s="211">
        <f>SUM(E10:E12)</f>
        <v>13135</v>
      </c>
      <c r="F13" s="207"/>
      <c r="G13" s="211">
        <f>SUM(G10:G12)</f>
        <v>6625</v>
      </c>
      <c r="H13" s="196"/>
      <c r="I13" s="196"/>
      <c r="J13" s="211">
        <f>SUM(J10:J12)</f>
        <v>5698</v>
      </c>
    </row>
    <row r="14" spans="1:14" ht="24.75" customHeight="1" thickTop="1">
      <c r="A14" s="197"/>
      <c r="B14" s="204"/>
      <c r="C14" s="204"/>
      <c r="D14" s="204"/>
      <c r="E14" s="204"/>
      <c r="F14" s="190"/>
      <c r="G14" s="204"/>
      <c r="H14" s="204"/>
      <c r="I14" s="204"/>
      <c r="J14" s="204"/>
      <c r="K14" s="192"/>
      <c r="L14" s="192"/>
      <c r="M14" s="192"/>
      <c r="N14" s="192"/>
    </row>
    <row r="15" spans="1:14" ht="29.25" customHeight="1">
      <c r="A15" s="212" t="s">
        <v>104</v>
      </c>
      <c r="B15" s="204"/>
      <c r="C15" s="204"/>
      <c r="D15" s="204"/>
      <c r="E15" s="204"/>
      <c r="F15" s="204"/>
      <c r="G15" s="204"/>
      <c r="H15" s="190"/>
      <c r="I15" s="190"/>
    </row>
    <row r="16" spans="1:14" ht="23.25" customHeight="1">
      <c r="A16" s="317" t="s">
        <v>105</v>
      </c>
      <c r="B16" s="317"/>
      <c r="C16" s="317"/>
      <c r="D16" s="317"/>
      <c r="E16" s="317"/>
      <c r="F16" s="213"/>
      <c r="G16" s="213"/>
      <c r="H16" s="190"/>
      <c r="I16" s="190"/>
    </row>
    <row r="17" spans="1:14" ht="24.75" customHeight="1">
      <c r="A17" s="214"/>
      <c r="B17" s="321" t="s">
        <v>95</v>
      </c>
      <c r="C17" s="321"/>
      <c r="D17" s="321"/>
      <c r="E17" s="321"/>
      <c r="F17" s="196"/>
      <c r="G17" s="321" t="s">
        <v>94</v>
      </c>
      <c r="H17" s="321"/>
      <c r="I17" s="321"/>
      <c r="J17" s="321"/>
      <c r="K17" s="192"/>
      <c r="L17" s="192"/>
      <c r="M17" s="192"/>
      <c r="N17" s="192"/>
    </row>
    <row r="18" spans="1:14" ht="32.25" customHeight="1">
      <c r="A18" s="215"/>
      <c r="B18" s="198" t="str">
        <f>B8</f>
        <v>1395/12/30</v>
      </c>
      <c r="C18" s="199"/>
      <c r="D18" s="199"/>
      <c r="E18" s="200" t="str">
        <f>E8</f>
        <v>1394/12/29</v>
      </c>
      <c r="F18" s="201"/>
      <c r="G18" s="198" t="str">
        <f>G8</f>
        <v>1395/12/30</v>
      </c>
      <c r="H18" s="199"/>
      <c r="I18" s="199"/>
      <c r="J18" s="200" t="str">
        <f>J8</f>
        <v>1394/12/29</v>
      </c>
      <c r="K18" s="216"/>
      <c r="L18" s="216"/>
      <c r="M18" s="192"/>
      <c r="N18" s="192"/>
    </row>
    <row r="19" spans="1:14" ht="26.25" customHeight="1">
      <c r="A19" s="215"/>
      <c r="B19" s="203" t="str">
        <f>'[1]پیش فرض ها'!$B$11</f>
        <v>ریال</v>
      </c>
      <c r="C19" s="204"/>
      <c r="D19" s="204"/>
      <c r="E19" s="203" t="str">
        <f>'[1]پیش فرض ها'!$B$11</f>
        <v>ریال</v>
      </c>
      <c r="F19" s="190"/>
      <c r="G19" s="203" t="str">
        <f>'[1]پیش فرض ها'!$B$11</f>
        <v>ریال</v>
      </c>
      <c r="H19" s="204"/>
      <c r="I19" s="204"/>
      <c r="J19" s="203" t="str">
        <f>'[1]پیش فرض ها'!$B$11</f>
        <v>ریال</v>
      </c>
      <c r="K19" s="192"/>
      <c r="L19" s="192"/>
      <c r="M19" s="192"/>
    </row>
    <row r="20" spans="1:14" ht="36" customHeight="1">
      <c r="A20" s="217" t="s">
        <v>106</v>
      </c>
      <c r="B20" s="208">
        <v>12025</v>
      </c>
      <c r="C20" s="218"/>
      <c r="D20" s="218"/>
      <c r="E20" s="208">
        <v>11931</v>
      </c>
      <c r="F20" s="190"/>
      <c r="G20" s="208">
        <v>11931</v>
      </c>
      <c r="H20" s="209"/>
      <c r="I20" s="209"/>
      <c r="J20" s="208">
        <v>11931</v>
      </c>
      <c r="K20" s="192"/>
      <c r="L20" s="192"/>
      <c r="M20" s="192"/>
    </row>
    <row r="21" spans="1:14" ht="36" customHeight="1" thickBot="1">
      <c r="A21" s="215" t="s">
        <v>1</v>
      </c>
      <c r="B21" s="211">
        <f>SUM(B20:B20)</f>
        <v>12025</v>
      </c>
      <c r="C21" s="204"/>
      <c r="D21" s="204"/>
      <c r="E21" s="211">
        <f>SUM(E20:E20)</f>
        <v>11931</v>
      </c>
      <c r="F21" s="190"/>
      <c r="G21" s="211">
        <f>SUM(G20:G20)</f>
        <v>11931</v>
      </c>
      <c r="H21" s="204"/>
      <c r="I21" s="204"/>
      <c r="J21" s="211">
        <f>SUM(J20:J20)</f>
        <v>11931</v>
      </c>
      <c r="K21" s="192"/>
      <c r="L21" s="192"/>
      <c r="M21" s="192"/>
      <c r="N21" s="192"/>
    </row>
    <row r="22" spans="1:14" ht="20.25" thickTop="1">
      <c r="A22" s="219"/>
      <c r="B22" s="190"/>
      <c r="C22" s="190"/>
      <c r="D22" s="190"/>
      <c r="E22" s="190"/>
      <c r="F22" s="190"/>
      <c r="K22" s="192"/>
      <c r="L22" s="192"/>
      <c r="M22" s="192"/>
      <c r="N22" s="192"/>
    </row>
    <row r="23" spans="1:14" ht="29.25" customHeight="1">
      <c r="A23" s="322" t="s">
        <v>107</v>
      </c>
      <c r="B23" s="322"/>
      <c r="C23" s="189"/>
      <c r="D23" s="189"/>
      <c r="E23" s="190"/>
      <c r="F23" s="189"/>
      <c r="G23" s="190"/>
      <c r="H23" s="190"/>
      <c r="I23" s="190"/>
    </row>
    <row r="24" spans="1:14" ht="29.25" customHeight="1">
      <c r="A24" s="317" t="s">
        <v>108</v>
      </c>
      <c r="B24" s="317"/>
      <c r="C24" s="317"/>
      <c r="D24" s="317"/>
      <c r="E24" s="317"/>
      <c r="F24" s="190"/>
      <c r="M24" s="192"/>
      <c r="N24" s="192"/>
    </row>
    <row r="25" spans="1:14" ht="21.75" customHeight="1">
      <c r="A25" s="214"/>
      <c r="B25" s="321" t="s">
        <v>95</v>
      </c>
      <c r="C25" s="321"/>
      <c r="D25" s="321"/>
      <c r="E25" s="321"/>
      <c r="F25" s="196"/>
      <c r="G25" s="321" t="s">
        <v>94</v>
      </c>
      <c r="H25" s="321"/>
      <c r="I25" s="321"/>
      <c r="J25" s="321"/>
      <c r="K25" s="192"/>
      <c r="L25" s="192"/>
      <c r="M25" s="192"/>
      <c r="N25" s="192"/>
    </row>
    <row r="26" spans="1:14" ht="29.25" customHeight="1">
      <c r="A26" s="220"/>
      <c r="B26" s="198" t="str">
        <f>B18</f>
        <v>1395/12/30</v>
      </c>
      <c r="C26" s="199"/>
      <c r="D26" s="199"/>
      <c r="E26" s="200" t="str">
        <f>E18</f>
        <v>1394/12/29</v>
      </c>
      <c r="F26" s="201"/>
      <c r="G26" s="198" t="str">
        <f>G18</f>
        <v>1395/12/30</v>
      </c>
      <c r="H26" s="199"/>
      <c r="I26" s="199"/>
      <c r="J26" s="200" t="str">
        <f>J18</f>
        <v>1394/12/29</v>
      </c>
      <c r="K26" s="192"/>
      <c r="L26" s="192"/>
      <c r="M26" s="192"/>
      <c r="N26" s="192"/>
    </row>
    <row r="27" spans="1:14" ht="21" customHeight="1">
      <c r="A27" s="221"/>
      <c r="B27" s="203" t="str">
        <f>'[1]پیش فرض ها'!$B$11</f>
        <v>ریال</v>
      </c>
      <c r="C27" s="204"/>
      <c r="D27" s="204"/>
      <c r="E27" s="203" t="str">
        <f>'[1]پیش فرض ها'!$B$11</f>
        <v>ریال</v>
      </c>
      <c r="F27" s="190"/>
      <c r="G27" s="203" t="str">
        <f>'[1]پیش فرض ها'!$B$11</f>
        <v>ریال</v>
      </c>
      <c r="H27" s="204"/>
      <c r="I27" s="204"/>
      <c r="J27" s="203" t="str">
        <f>'[1]پیش فرض ها'!$B$11</f>
        <v>ریال</v>
      </c>
      <c r="K27" s="192"/>
      <c r="L27" s="192"/>
      <c r="M27" s="192"/>
      <c r="N27" s="192"/>
    </row>
    <row r="28" spans="1:14" s="210" customFormat="1" ht="36" customHeight="1">
      <c r="A28" s="222" t="str">
        <f>'[2]29و30و31'!B21</f>
        <v xml:space="preserve">سود حاصل از سپرده گذاري نزد بانكها </v>
      </c>
      <c r="B28" s="209">
        <v>9471</v>
      </c>
      <c r="C28" s="209"/>
      <c r="D28" s="209"/>
      <c r="E28" s="209">
        <v>9293</v>
      </c>
      <c r="F28" s="207"/>
      <c r="G28" s="209">
        <v>9200</v>
      </c>
      <c r="H28" s="209"/>
      <c r="I28" s="209"/>
      <c r="J28" s="209">
        <v>8713</v>
      </c>
    </row>
    <row r="29" spans="1:14" s="210" customFormat="1" ht="36" customHeight="1">
      <c r="A29" s="222" t="str">
        <f>'[2]29و30و31'!B23</f>
        <v>سود ( زيان) ناشی از فروش دارايي</v>
      </c>
      <c r="B29" s="209">
        <v>0</v>
      </c>
      <c r="C29" s="209"/>
      <c r="D29" s="209"/>
      <c r="E29" s="209">
        <v>8000</v>
      </c>
      <c r="F29" s="207"/>
      <c r="G29" s="209">
        <v>0</v>
      </c>
      <c r="H29" s="209"/>
      <c r="I29" s="209"/>
      <c r="J29" s="209">
        <v>8000</v>
      </c>
    </row>
    <row r="30" spans="1:14" s="210" customFormat="1" ht="36" customHeight="1">
      <c r="A30" s="222" t="s">
        <v>120</v>
      </c>
      <c r="B30" s="209">
        <v>120</v>
      </c>
      <c r="C30" s="209"/>
      <c r="D30" s="209"/>
      <c r="E30" s="209">
        <v>0</v>
      </c>
      <c r="F30" s="207"/>
      <c r="G30" s="209">
        <v>10000</v>
      </c>
      <c r="H30" s="209"/>
      <c r="I30" s="209"/>
      <c r="J30" s="209">
        <v>2500</v>
      </c>
    </row>
    <row r="31" spans="1:14" s="210" customFormat="1" ht="36" customHeight="1">
      <c r="A31" s="222" t="str">
        <f>'[2]29و30و31'!B24</f>
        <v>ساير</v>
      </c>
      <c r="B31" s="209">
        <v>2490</v>
      </c>
      <c r="C31" s="209"/>
      <c r="D31" s="209"/>
      <c r="E31" s="209">
        <v>2221</v>
      </c>
      <c r="F31" s="207"/>
      <c r="G31" s="209">
        <v>2100</v>
      </c>
      <c r="H31" s="209"/>
      <c r="I31" s="209"/>
      <c r="J31" s="209">
        <v>1984</v>
      </c>
    </row>
    <row r="32" spans="1:14" s="210" customFormat="1" ht="33.75" customHeight="1" thickBot="1">
      <c r="A32" s="223" t="s">
        <v>1</v>
      </c>
      <c r="B32" s="211">
        <f>SUM(B28:B31)</f>
        <v>12081</v>
      </c>
      <c r="C32" s="196"/>
      <c r="D32" s="196"/>
      <c r="E32" s="211">
        <f>SUM(E28:E31)</f>
        <v>19514</v>
      </c>
      <c r="F32" s="207"/>
      <c r="G32" s="211">
        <f>SUM(G28:G31)</f>
        <v>21300</v>
      </c>
      <c r="H32" s="196"/>
      <c r="I32" s="196"/>
      <c r="J32" s="211">
        <f>SUM(J28:J31)</f>
        <v>21197</v>
      </c>
    </row>
    <row r="33" spans="1:14" ht="21.75" customHeight="1" thickTop="1">
      <c r="A33" s="220"/>
      <c r="B33" s="204"/>
      <c r="C33" s="204"/>
      <c r="D33" s="204"/>
      <c r="E33" s="204"/>
      <c r="F33" s="190"/>
      <c r="G33" s="204"/>
      <c r="H33" s="204"/>
      <c r="I33" s="204"/>
      <c r="J33" s="204"/>
      <c r="K33" s="192"/>
      <c r="L33" s="192"/>
      <c r="M33" s="192"/>
      <c r="N33" s="192"/>
    </row>
    <row r="34" spans="1:14" ht="21.75" customHeight="1">
      <c r="A34" s="220"/>
      <c r="B34" s="204"/>
      <c r="C34" s="204"/>
      <c r="D34" s="204"/>
      <c r="E34" s="204"/>
      <c r="F34" s="204"/>
      <c r="G34" s="204"/>
      <c r="H34" s="190"/>
      <c r="I34" s="190"/>
      <c r="J34" s="204"/>
      <c r="K34" s="204"/>
      <c r="L34" s="204"/>
      <c r="M34" s="204"/>
      <c r="N34" s="204"/>
    </row>
    <row r="35" spans="1:14" ht="21.75" customHeight="1">
      <c r="A35" s="220"/>
      <c r="B35" s="204"/>
      <c r="C35" s="204"/>
      <c r="D35" s="204"/>
      <c r="E35" s="204"/>
      <c r="F35" s="204"/>
      <c r="G35" s="204"/>
      <c r="H35" s="190"/>
      <c r="I35" s="190"/>
      <c r="J35" s="204"/>
      <c r="K35" s="204"/>
      <c r="L35" s="204"/>
      <c r="M35" s="204"/>
      <c r="N35" s="204"/>
    </row>
    <row r="36" spans="1:14" ht="21.75" customHeight="1">
      <c r="A36" s="220"/>
      <c r="B36" s="204"/>
      <c r="C36" s="204"/>
      <c r="D36" s="204"/>
      <c r="E36" s="204"/>
      <c r="F36" s="204"/>
      <c r="G36" s="204"/>
      <c r="H36" s="190"/>
      <c r="I36" s="190"/>
      <c r="J36" s="204"/>
      <c r="K36" s="204"/>
      <c r="L36" s="204"/>
      <c r="M36" s="204"/>
      <c r="N36" s="204"/>
    </row>
    <row r="37" spans="1:14" ht="21.75" customHeight="1">
      <c r="A37" s="220"/>
      <c r="B37" s="204"/>
      <c r="C37" s="204"/>
      <c r="D37" s="204"/>
      <c r="E37" s="204"/>
      <c r="F37" s="204"/>
      <c r="G37" s="204"/>
      <c r="H37" s="190"/>
      <c r="I37" s="190"/>
      <c r="J37" s="204"/>
      <c r="K37" s="204"/>
      <c r="L37" s="204"/>
      <c r="M37" s="204"/>
      <c r="N37" s="204"/>
    </row>
    <row r="38" spans="1:14" ht="21">
      <c r="A38" s="316">
        <v>31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224"/>
      <c r="M38" s="224"/>
      <c r="N38" s="224"/>
    </row>
  </sheetData>
  <mergeCells count="14">
    <mergeCell ref="A1:K1"/>
    <mergeCell ref="A2:K2"/>
    <mergeCell ref="A3:K3"/>
    <mergeCell ref="A6:G6"/>
    <mergeCell ref="B7:E7"/>
    <mergeCell ref="G7:J7"/>
    <mergeCell ref="A38:K38"/>
    <mergeCell ref="A16:E16"/>
    <mergeCell ref="B17:E17"/>
    <mergeCell ref="G17:J17"/>
    <mergeCell ref="A23:B23"/>
    <mergeCell ref="A24:E24"/>
    <mergeCell ref="B25:E25"/>
    <mergeCell ref="G25:J25"/>
  </mergeCells>
  <printOptions horizontalCentered="1"/>
  <pageMargins left="0" right="0.78740157480314965" top="0.59055118110236227" bottom="0.35433070866141736" header="0" footer="0"/>
  <pageSetup paperSize="9" scale="5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rightToLeft="1" view="pageBreakPreview" topLeftCell="A7" zoomScaleSheetLayoutView="100" workbookViewId="0">
      <selection activeCell="D14" sqref="D14"/>
    </sheetView>
  </sheetViews>
  <sheetFormatPr defaultRowHeight="12.75"/>
  <cols>
    <col min="1" max="1" width="32.5703125" style="105" customWidth="1"/>
    <col min="2" max="2" width="9.140625" style="105"/>
    <col min="3" max="3" width="12.5703125" style="106" customWidth="1"/>
    <col min="4" max="4" width="17.42578125" style="106" customWidth="1"/>
    <col min="5" max="5" width="12.140625" style="105" customWidth="1"/>
    <col min="6" max="6" width="15" style="105" customWidth="1"/>
    <col min="7" max="7" width="9.140625" style="105"/>
    <col min="8" max="8" width="7.7109375" style="105" customWidth="1"/>
    <col min="9" max="9" width="13.5703125" style="105" customWidth="1"/>
    <col min="10" max="10" width="2.85546875" style="103" customWidth="1"/>
    <col min="11" max="16384" width="9.140625" style="105"/>
  </cols>
  <sheetData>
    <row r="1" spans="1:10" s="46" customFormat="1" ht="21.75" customHeight="1">
      <c r="A1" s="290" t="s">
        <v>39</v>
      </c>
      <c r="B1" s="290"/>
      <c r="C1" s="290"/>
      <c r="D1" s="290"/>
      <c r="E1" s="290"/>
      <c r="F1" s="290"/>
      <c r="G1" s="290"/>
      <c r="H1" s="290"/>
      <c r="I1" s="290"/>
      <c r="J1" s="11"/>
    </row>
    <row r="2" spans="1:10" s="46" customFormat="1" ht="21.75" customHeight="1">
      <c r="A2" s="290" t="s">
        <v>29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s="46" customFormat="1" ht="21.75" customHeight="1">
      <c r="A3" s="290" t="s">
        <v>65</v>
      </c>
      <c r="B3" s="290"/>
      <c r="C3" s="290"/>
      <c r="D3" s="290"/>
      <c r="E3" s="290"/>
      <c r="F3" s="290"/>
      <c r="G3" s="290"/>
      <c r="H3" s="290"/>
      <c r="I3" s="290"/>
      <c r="J3" s="290"/>
    </row>
    <row r="4" spans="1:10" s="46" customFormat="1" ht="21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s="46" customFormat="1" ht="21.7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0" s="46" customFormat="1" ht="24.75" customHeight="1">
      <c r="A6" s="108" t="s">
        <v>63</v>
      </c>
      <c r="B6" s="109"/>
      <c r="C6" s="45"/>
      <c r="D6" s="45"/>
      <c r="E6" s="45"/>
      <c r="F6" s="45"/>
      <c r="G6" s="45"/>
      <c r="H6" s="45"/>
      <c r="J6" s="24"/>
    </row>
    <row r="7" spans="1:10" s="46" customFormat="1" ht="24.75" customHeight="1">
      <c r="A7" s="101"/>
      <c r="B7" s="45"/>
      <c r="C7" s="45"/>
      <c r="D7" s="45"/>
      <c r="E7" s="45"/>
      <c r="F7" s="45"/>
      <c r="G7" s="45"/>
      <c r="H7" s="45"/>
      <c r="J7" s="24"/>
    </row>
    <row r="8" spans="1:10" s="46" customFormat="1" ht="24.75" customHeight="1" thickBot="1">
      <c r="A8" s="114" t="s">
        <v>82</v>
      </c>
      <c r="B8" s="45"/>
      <c r="C8" s="45"/>
      <c r="D8" s="45"/>
      <c r="E8" s="45"/>
      <c r="F8" s="45"/>
      <c r="G8" s="45"/>
      <c r="H8" s="45"/>
      <c r="J8" s="24"/>
    </row>
    <row r="9" spans="1:10" s="102" customFormat="1" ht="24" customHeight="1" thickTop="1" thickBot="1">
      <c r="A9" s="335" t="s">
        <v>79</v>
      </c>
      <c r="B9" s="333" t="s">
        <v>80</v>
      </c>
      <c r="C9" s="139">
        <v>1393</v>
      </c>
      <c r="D9" s="337">
        <v>1394</v>
      </c>
      <c r="E9" s="338"/>
      <c r="F9" s="339" t="s">
        <v>77</v>
      </c>
      <c r="G9" s="325" t="s">
        <v>78</v>
      </c>
      <c r="H9" s="326"/>
    </row>
    <row r="10" spans="1:10" s="102" customFormat="1" ht="24" customHeight="1" thickBot="1">
      <c r="A10" s="336"/>
      <c r="B10" s="334"/>
      <c r="C10" s="140" t="s">
        <v>81</v>
      </c>
      <c r="D10" s="132" t="s">
        <v>76</v>
      </c>
      <c r="E10" s="133" t="s">
        <v>18</v>
      </c>
      <c r="F10" s="340"/>
      <c r="G10" s="327"/>
      <c r="H10" s="328"/>
    </row>
    <row r="11" spans="1:10" s="102" customFormat="1" ht="47.25" customHeight="1" thickTop="1">
      <c r="A11" s="151" t="s">
        <v>67</v>
      </c>
      <c r="B11" s="129"/>
      <c r="C11" s="141">
        <v>0</v>
      </c>
      <c r="D11" s="130"/>
      <c r="E11" s="131">
        <v>0</v>
      </c>
      <c r="F11" s="131"/>
      <c r="G11" s="331">
        <v>0</v>
      </c>
      <c r="H11" s="332"/>
    </row>
    <row r="12" spans="1:10" s="102" customFormat="1" ht="54" customHeight="1">
      <c r="A12" s="152" t="s">
        <v>68</v>
      </c>
      <c r="B12" s="119"/>
      <c r="C12" s="142"/>
      <c r="D12" s="121"/>
      <c r="E12" s="120"/>
      <c r="F12" s="120"/>
      <c r="G12" s="341"/>
      <c r="H12" s="342"/>
    </row>
    <row r="13" spans="1:10" s="102" customFormat="1" ht="33.75" customHeight="1">
      <c r="A13" s="149" t="s">
        <v>20</v>
      </c>
      <c r="B13" s="122"/>
      <c r="C13" s="143">
        <v>0</v>
      </c>
      <c r="D13" s="117"/>
      <c r="E13" s="123">
        <v>0</v>
      </c>
      <c r="F13" s="118"/>
      <c r="G13" s="329">
        <v>0</v>
      </c>
      <c r="H13" s="330"/>
    </row>
    <row r="14" spans="1:10" s="102" customFormat="1" ht="33.75" customHeight="1">
      <c r="A14" s="150" t="s">
        <v>55</v>
      </c>
      <c r="B14" s="135">
        <v>18</v>
      </c>
      <c r="C14" s="144">
        <v>43563</v>
      </c>
      <c r="D14" s="137">
        <v>8689</v>
      </c>
      <c r="E14" s="138"/>
      <c r="F14" s="138">
        <v>17970</v>
      </c>
      <c r="G14" s="323"/>
      <c r="H14" s="324"/>
    </row>
    <row r="15" spans="1:10" s="102" customFormat="1" ht="33.75" customHeight="1">
      <c r="A15" s="150" t="s">
        <v>53</v>
      </c>
      <c r="B15" s="135">
        <v>25</v>
      </c>
      <c r="C15" s="144">
        <v>26419</v>
      </c>
      <c r="D15" s="137">
        <v>5270</v>
      </c>
      <c r="E15" s="138">
        <v>30000</v>
      </c>
      <c r="F15" s="138">
        <v>10898</v>
      </c>
      <c r="G15" s="323">
        <v>7500</v>
      </c>
      <c r="H15" s="324"/>
    </row>
    <row r="16" spans="1:10" s="102" customFormat="1" ht="33.75" customHeight="1">
      <c r="A16" s="149" t="s">
        <v>54</v>
      </c>
      <c r="B16" s="135">
        <v>18</v>
      </c>
      <c r="C16" s="144">
        <v>42836</v>
      </c>
      <c r="D16" s="137">
        <v>8544</v>
      </c>
      <c r="E16" s="138">
        <v>60000</v>
      </c>
      <c r="F16" s="138">
        <v>17670</v>
      </c>
      <c r="G16" s="323">
        <v>10718</v>
      </c>
      <c r="H16" s="324"/>
    </row>
    <row r="17" spans="1:11" s="102" customFormat="1" ht="33.75" customHeight="1">
      <c r="A17" s="149" t="s">
        <v>60</v>
      </c>
      <c r="B17" s="135"/>
      <c r="C17" s="144">
        <v>0</v>
      </c>
      <c r="D17" s="137"/>
      <c r="E17" s="138"/>
      <c r="F17" s="138"/>
      <c r="G17" s="323"/>
      <c r="H17" s="324"/>
    </row>
    <row r="18" spans="1:11" s="102" customFormat="1" ht="33.75" customHeight="1">
      <c r="A18" s="149" t="s">
        <v>61</v>
      </c>
      <c r="B18" s="135">
        <v>25</v>
      </c>
      <c r="C18" s="144">
        <v>12099</v>
      </c>
      <c r="D18" s="137">
        <v>2414</v>
      </c>
      <c r="E18" s="138">
        <v>10000</v>
      </c>
      <c r="F18" s="138">
        <v>4991</v>
      </c>
      <c r="G18" s="323">
        <v>2500</v>
      </c>
      <c r="H18" s="324"/>
    </row>
    <row r="19" spans="1:11" s="102" customFormat="1" ht="33.75" customHeight="1">
      <c r="A19" s="149" t="s">
        <v>22</v>
      </c>
      <c r="B19" s="116"/>
      <c r="C19" s="144">
        <f>SUM(C13:C18)</f>
        <v>124917</v>
      </c>
      <c r="D19" s="136">
        <f>SUM(D13:D18)</f>
        <v>24917</v>
      </c>
      <c r="E19" s="138">
        <f>SUM(E15:E18)</f>
        <v>100000</v>
      </c>
      <c r="F19" s="138">
        <f>SUM(F14:F18)</f>
        <v>51529</v>
      </c>
      <c r="G19" s="323">
        <f>G14+G15+G16+G18</f>
        <v>20718</v>
      </c>
      <c r="H19" s="324"/>
    </row>
    <row r="20" spans="1:11" s="102" customFormat="1" ht="51.75" customHeight="1">
      <c r="A20" s="152" t="s">
        <v>69</v>
      </c>
      <c r="B20" s="134"/>
      <c r="C20" s="145"/>
      <c r="D20" s="124"/>
      <c r="E20" s="124"/>
      <c r="F20" s="124"/>
      <c r="G20" s="352"/>
      <c r="H20" s="353"/>
    </row>
    <row r="21" spans="1:11" s="102" customFormat="1" ht="33.75" customHeight="1">
      <c r="A21" s="149" t="s">
        <v>70</v>
      </c>
      <c r="B21" s="115"/>
      <c r="C21" s="143"/>
      <c r="D21" s="117"/>
      <c r="E21" s="123"/>
      <c r="F21" s="118"/>
      <c r="G21" s="344"/>
      <c r="H21" s="345"/>
    </row>
    <row r="22" spans="1:11" s="102" customFormat="1" ht="33.75" customHeight="1">
      <c r="A22" s="149" t="s">
        <v>71</v>
      </c>
      <c r="B22" s="115"/>
      <c r="C22" s="142">
        <v>0</v>
      </c>
      <c r="D22" s="117"/>
      <c r="E22" s="118">
        <v>0</v>
      </c>
      <c r="F22" s="118"/>
      <c r="G22" s="348"/>
      <c r="H22" s="349"/>
    </row>
    <row r="23" spans="1:11" s="102" customFormat="1" ht="33.75" customHeight="1">
      <c r="A23" s="149" t="s">
        <v>21</v>
      </c>
      <c r="B23" s="115"/>
      <c r="C23" s="142">
        <v>0</v>
      </c>
      <c r="D23" s="117"/>
      <c r="E23" s="118">
        <v>0</v>
      </c>
      <c r="F23" s="118"/>
      <c r="G23" s="348"/>
      <c r="H23" s="349"/>
    </row>
    <row r="24" spans="1:11" s="102" customFormat="1" ht="33.75" customHeight="1">
      <c r="A24" s="149" t="s">
        <v>72</v>
      </c>
      <c r="B24" s="115"/>
      <c r="C24" s="142">
        <v>0</v>
      </c>
      <c r="D24" s="117"/>
      <c r="E24" s="118">
        <v>0</v>
      </c>
      <c r="F24" s="125"/>
      <c r="G24" s="348"/>
      <c r="H24" s="349"/>
    </row>
    <row r="25" spans="1:11" s="102" customFormat="1" ht="54" customHeight="1">
      <c r="A25" s="153" t="s">
        <v>73</v>
      </c>
      <c r="B25" s="115"/>
      <c r="C25" s="142">
        <v>0</v>
      </c>
      <c r="D25" s="117"/>
      <c r="E25" s="118">
        <v>0</v>
      </c>
      <c r="F25" s="125"/>
      <c r="G25" s="346"/>
      <c r="H25" s="347"/>
    </row>
    <row r="26" spans="1:11" s="102" customFormat="1" ht="54" customHeight="1">
      <c r="A26" s="153" t="s">
        <v>74</v>
      </c>
      <c r="B26" s="115"/>
      <c r="C26" s="142"/>
      <c r="D26" s="117"/>
      <c r="E26" s="118"/>
      <c r="F26" s="118"/>
      <c r="G26" s="348"/>
      <c r="H26" s="349"/>
    </row>
    <row r="27" spans="1:11" s="102" customFormat="1" ht="54" customHeight="1" thickBot="1">
      <c r="A27" s="154" t="s">
        <v>75</v>
      </c>
      <c r="B27" s="126"/>
      <c r="C27" s="146"/>
      <c r="D27" s="127"/>
      <c r="E27" s="128"/>
      <c r="F27" s="128"/>
      <c r="G27" s="350"/>
      <c r="H27" s="351"/>
    </row>
    <row r="28" spans="1:11" ht="23.25" thickTop="1">
      <c r="A28" s="104"/>
      <c r="B28" s="343"/>
      <c r="C28" s="343"/>
      <c r="D28" s="343"/>
      <c r="E28" s="343"/>
      <c r="F28" s="343"/>
      <c r="G28" s="343"/>
      <c r="H28" s="343"/>
      <c r="I28" s="343"/>
      <c r="J28" s="343"/>
      <c r="K28" s="104"/>
    </row>
    <row r="31" spans="1:11">
      <c r="A31" s="147"/>
      <c r="B31" s="147"/>
      <c r="C31" s="148"/>
    </row>
  </sheetData>
  <mergeCells count="26">
    <mergeCell ref="B28:J28"/>
    <mergeCell ref="G19:H19"/>
    <mergeCell ref="G21:H21"/>
    <mergeCell ref="G25:H25"/>
    <mergeCell ref="G22:H22"/>
    <mergeCell ref="G23:H23"/>
    <mergeCell ref="G24:H24"/>
    <mergeCell ref="G26:H26"/>
    <mergeCell ref="G27:H27"/>
    <mergeCell ref="G20:H20"/>
    <mergeCell ref="G18:H18"/>
    <mergeCell ref="G9:H10"/>
    <mergeCell ref="G13:H13"/>
    <mergeCell ref="G11:H11"/>
    <mergeCell ref="A1:I1"/>
    <mergeCell ref="A2:J2"/>
    <mergeCell ref="A3:J3"/>
    <mergeCell ref="B9:B10"/>
    <mergeCell ref="A9:A10"/>
    <mergeCell ref="D9:E9"/>
    <mergeCell ref="F9:F10"/>
    <mergeCell ref="G12:H12"/>
    <mergeCell ref="G14:H14"/>
    <mergeCell ref="G15:H15"/>
    <mergeCell ref="G16:H16"/>
    <mergeCell ref="G17:H17"/>
  </mergeCells>
  <printOptions horizontalCentered="1"/>
  <pageMargins left="0.19685039370078741" right="0.39370078740157483" top="0.59055118110236227" bottom="0.39370078740157483" header="0.15748031496062992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صورت سود و زیان تلفيقي </vt:lpstr>
      <vt:lpstr>فروش</vt:lpstr>
      <vt:lpstr>ب ت ش</vt:lpstr>
      <vt:lpstr>دستمزد وسربارمستقيم </vt:lpstr>
      <vt:lpstr>اداري عمومي </vt:lpstr>
      <vt:lpstr>ساير درآمدها عملياتي و ...تلفيق</vt:lpstr>
      <vt:lpstr>هزینه مالی و تسهیلات</vt:lpstr>
      <vt:lpstr>'اداري عمومي '!Print_Area</vt:lpstr>
      <vt:lpstr>'ب ت ش'!Print_Area</vt:lpstr>
      <vt:lpstr>'دستمزد وسربارمستقيم '!Print_Area</vt:lpstr>
      <vt:lpstr>'ساير درآمدها عملياتي و ...تلفيق'!Print_Area</vt:lpstr>
      <vt:lpstr>'صورت سود و زیان تلفيقي '!Print_Area</vt:lpstr>
      <vt:lpstr>فروش!Print_Area</vt:lpstr>
      <vt:lpstr>'هزینه مالی و تسهیلات'!Print_Area</vt:lpstr>
      <vt:lpstr>'ب ت ش'!StartCell</vt:lpstr>
    </vt:vector>
  </TitlesOfParts>
  <Company>FKCC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KHankeshi</dc:creator>
  <cp:lastModifiedBy>finance user1</cp:lastModifiedBy>
  <cp:lastPrinted>2016-02-17T11:45:59Z</cp:lastPrinted>
  <dcterms:created xsi:type="dcterms:W3CDTF">2001-07-28T09:47:37Z</dcterms:created>
  <dcterms:modified xsi:type="dcterms:W3CDTF">2016-02-19T16:05:25Z</dcterms:modified>
</cp:coreProperties>
</file>